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ukimwangi/Box/04-ISOC-Shared/Team North/2021 Project Docs/Internet Growth - CN/Presentations &amp; Documents/CN Handbook/"/>
    </mc:Choice>
  </mc:AlternateContent>
  <xr:revisionPtr revIDLastSave="0" documentId="8_{30D7B340-3AE1-4D40-8533-8674502FA629}" xr6:coauthVersionLast="47" xr6:coauthVersionMax="47" xr10:uidLastSave="{00000000-0000-0000-0000-000000000000}"/>
  <bookViews>
    <workbookView xWindow="0" yWindow="500" windowWidth="20500" windowHeight="7060" tabRatio="849" xr2:uid="{00000000-000D-0000-FFFF-FFFF00000000}"/>
  </bookViews>
  <sheets>
    <sheet name="Completion Guide" sheetId="31" r:id="rId1"/>
    <sheet name="Capex Costs" sheetId="27" r:id="rId2"/>
    <sheet name="Profit&amp;Loss" sheetId="15" r:id="rId3"/>
    <sheet name="Cash Flow" sheetId="16" r:id="rId4"/>
    <sheet name="Key Analysis" sheetId="24" r:id="rId5"/>
    <sheet name="1. Capex" sheetId="23" r:id="rId6"/>
    <sheet name="2. Org &amp; Network Setup" sheetId="28" r:id="rId7"/>
    <sheet name="3. Voucher Users" sheetId="21" r:id="rId8"/>
    <sheet name="4. Monthly Subscriber" sheetId="11" r:id="rId9"/>
    <sheet name="5. Salaries" sheetId="17" r:id="rId10"/>
    <sheet name="6. Expenses" sheetId="26" r:id="rId11"/>
    <sheet name="7. Bandwidth" sheetId="4" r:id="rId12"/>
    <sheet name="8. Cash Requirement" sheetId="30" r:id="rId13"/>
    <sheet name="Sheet1" sheetId="32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30" l="1"/>
  <c r="C25" i="15" s="1"/>
  <c r="D25" i="15" s="1"/>
  <c r="E25" i="15" s="1"/>
  <c r="F25" i="15" s="1"/>
  <c r="G25" i="15" s="1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S25" i="15" s="1"/>
  <c r="T25" i="15" s="1"/>
  <c r="U25" i="15" s="1"/>
  <c r="V25" i="15" s="1"/>
  <c r="W25" i="15" s="1"/>
  <c r="X25" i="15" s="1"/>
  <c r="Y25" i="15" s="1"/>
  <c r="Z25" i="15" s="1"/>
  <c r="E25" i="28"/>
  <c r="E24" i="28"/>
  <c r="E23" i="28"/>
  <c r="E22" i="28"/>
  <c r="E21" i="28"/>
  <c r="E20" i="28"/>
  <c r="E19" i="28"/>
  <c r="E17" i="28"/>
  <c r="E16" i="28"/>
  <c r="E15" i="28"/>
  <c r="E14" i="28"/>
  <c r="F14" i="30"/>
  <c r="F13" i="30"/>
  <c r="F15" i="30"/>
  <c r="E16" i="30"/>
  <c r="E13" i="30"/>
  <c r="E14" i="30"/>
  <c r="D16" i="30"/>
  <c r="D15" i="30"/>
  <c r="A17" i="30"/>
  <c r="A16" i="30"/>
  <c r="A15" i="30"/>
  <c r="A14" i="30"/>
  <c r="A13" i="30"/>
  <c r="K13" i="17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C19" i="17"/>
  <c r="D19" i="17" s="1"/>
  <c r="E19" i="17" s="1"/>
  <c r="F19" i="17" s="1"/>
  <c r="G19" i="17" s="1"/>
  <c r="H19" i="17" s="1"/>
  <c r="I19" i="17" s="1"/>
  <c r="J19" i="17" s="1"/>
  <c r="K19" i="17" s="1"/>
  <c r="L19" i="17" s="1"/>
  <c r="M19" i="17" s="1"/>
  <c r="N19" i="17" s="1"/>
  <c r="O19" i="17" s="1"/>
  <c r="P19" i="17" s="1"/>
  <c r="Q19" i="17" s="1"/>
  <c r="R19" i="17" s="1"/>
  <c r="S19" i="17" s="1"/>
  <c r="T19" i="17" s="1"/>
  <c r="U19" i="17" s="1"/>
  <c r="V19" i="17" s="1"/>
  <c r="W19" i="17" s="1"/>
  <c r="X19" i="17" s="1"/>
  <c r="Y19" i="17" s="1"/>
  <c r="D18" i="17"/>
  <c r="E18" i="17" s="1"/>
  <c r="F18" i="17" s="1"/>
  <c r="G18" i="17" s="1"/>
  <c r="H18" i="17" s="1"/>
  <c r="I18" i="17" s="1"/>
  <c r="J18" i="17" s="1"/>
  <c r="K18" i="17" s="1"/>
  <c r="L18" i="17" s="1"/>
  <c r="M18" i="17" s="1"/>
  <c r="N18" i="17" s="1"/>
  <c r="O18" i="17" s="1"/>
  <c r="P18" i="17" s="1"/>
  <c r="Q18" i="17" s="1"/>
  <c r="R18" i="17" s="1"/>
  <c r="S18" i="17" s="1"/>
  <c r="T18" i="17" s="1"/>
  <c r="U18" i="17" s="1"/>
  <c r="V18" i="17" s="1"/>
  <c r="W18" i="17" s="1"/>
  <c r="X18" i="17" s="1"/>
  <c r="Y18" i="17" s="1"/>
  <c r="C18" i="17"/>
  <c r="D17" i="17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W17" i="17" s="1"/>
  <c r="X17" i="17" s="1"/>
  <c r="Y17" i="17" s="1"/>
  <c r="C17" i="17"/>
  <c r="C16" i="17"/>
  <c r="D16" i="17" s="1"/>
  <c r="E16" i="17" s="1"/>
  <c r="F16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R16" i="17" s="1"/>
  <c r="S16" i="17" s="1"/>
  <c r="T16" i="17" s="1"/>
  <c r="U16" i="17" s="1"/>
  <c r="V16" i="17" s="1"/>
  <c r="W16" i="17" s="1"/>
  <c r="X16" i="17" s="1"/>
  <c r="Y16" i="17" s="1"/>
  <c r="C15" i="17"/>
  <c r="D15" i="17" s="1"/>
  <c r="E15" i="17" s="1"/>
  <c r="F15" i="17" s="1"/>
  <c r="G15" i="17" s="1"/>
  <c r="H15" i="17" s="1"/>
  <c r="I15" i="17" s="1"/>
  <c r="J15" i="17" s="1"/>
  <c r="K15" i="17" s="1"/>
  <c r="L15" i="17" s="1"/>
  <c r="M15" i="17" s="1"/>
  <c r="N15" i="17" s="1"/>
  <c r="O15" i="17" s="1"/>
  <c r="P15" i="17" s="1"/>
  <c r="Q15" i="17" s="1"/>
  <c r="R15" i="17" s="1"/>
  <c r="S15" i="17" s="1"/>
  <c r="T15" i="17" s="1"/>
  <c r="U15" i="17" s="1"/>
  <c r="V15" i="17" s="1"/>
  <c r="W15" i="17" s="1"/>
  <c r="X15" i="17" s="1"/>
  <c r="Y15" i="17" s="1"/>
  <c r="D14" i="17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W14" i="17" s="1"/>
  <c r="X14" i="17" s="1"/>
  <c r="Y14" i="17" s="1"/>
  <c r="C14" i="17"/>
  <c r="C13" i="17"/>
  <c r="D13" i="17" s="1"/>
  <c r="E13" i="17" s="1"/>
  <c r="F13" i="17" s="1"/>
  <c r="G13" i="17" s="1"/>
  <c r="H13" i="17" s="1"/>
  <c r="I13" i="17" s="1"/>
  <c r="J13" i="17" s="1"/>
  <c r="L13" i="17" s="1"/>
  <c r="M13" i="17" s="1"/>
  <c r="N13" i="17" s="1"/>
  <c r="O13" i="17" s="1"/>
  <c r="P13" i="17" s="1"/>
  <c r="Q13" i="17" s="1"/>
  <c r="R13" i="17" s="1"/>
  <c r="S13" i="17" s="1"/>
  <c r="T13" i="17" s="1"/>
  <c r="U13" i="17" s="1"/>
  <c r="V13" i="17" s="1"/>
  <c r="W13" i="17" s="1"/>
  <c r="X13" i="17" s="1"/>
  <c r="Y13" i="17" s="1"/>
  <c r="C12" i="17"/>
  <c r="D12" i="17" s="1"/>
  <c r="E12" i="17" s="1"/>
  <c r="F12" i="17" s="1"/>
  <c r="G12" i="17" s="1"/>
  <c r="H12" i="17" s="1"/>
  <c r="I12" i="17" s="1"/>
  <c r="J12" i="17" s="1"/>
  <c r="K12" i="17" s="1"/>
  <c r="L12" i="17" s="1"/>
  <c r="M12" i="17" s="1"/>
  <c r="N12" i="17" s="1"/>
  <c r="O12" i="17" s="1"/>
  <c r="P12" i="17" s="1"/>
  <c r="Q12" i="17" s="1"/>
  <c r="R12" i="17" s="1"/>
  <c r="S12" i="17" s="1"/>
  <c r="T12" i="17" s="1"/>
  <c r="U12" i="17" s="1"/>
  <c r="V12" i="17" s="1"/>
  <c r="W12" i="17" s="1"/>
  <c r="X12" i="17" s="1"/>
  <c r="Y12" i="17" s="1"/>
  <c r="E11" i="17"/>
  <c r="F11" i="17" s="1"/>
  <c r="G11" i="17" s="1"/>
  <c r="H11" i="17" s="1"/>
  <c r="I11" i="17" s="1"/>
  <c r="J11" i="17" s="1"/>
  <c r="K11" i="17" s="1"/>
  <c r="L11" i="17" s="1"/>
  <c r="M11" i="17" s="1"/>
  <c r="N11" i="17" s="1"/>
  <c r="O11" i="17" s="1"/>
  <c r="P11" i="17" s="1"/>
  <c r="Q11" i="17" s="1"/>
  <c r="R11" i="17" s="1"/>
  <c r="S11" i="17" s="1"/>
  <c r="T11" i="17" s="1"/>
  <c r="U11" i="17" s="1"/>
  <c r="V11" i="17" s="1"/>
  <c r="W11" i="17" s="1"/>
  <c r="X11" i="17" s="1"/>
  <c r="Y11" i="17" s="1"/>
  <c r="C11" i="17"/>
  <c r="D11" i="17" s="1"/>
  <c r="F10" i="17"/>
  <c r="G10" i="17" s="1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R10" i="17" s="1"/>
  <c r="S10" i="17" s="1"/>
  <c r="T10" i="17" s="1"/>
  <c r="U10" i="17" s="1"/>
  <c r="V10" i="17" s="1"/>
  <c r="W10" i="17" s="1"/>
  <c r="X10" i="17" s="1"/>
  <c r="Y10" i="17" s="1"/>
  <c r="E10" i="17"/>
  <c r="D10" i="17"/>
  <c r="C10" i="17"/>
  <c r="D9" i="17"/>
  <c r="E9" i="17" s="1"/>
  <c r="F9" i="17" s="1"/>
  <c r="G9" i="17" s="1"/>
  <c r="H9" i="17" s="1"/>
  <c r="I9" i="17" s="1"/>
  <c r="J9" i="17" s="1"/>
  <c r="K9" i="17" s="1"/>
  <c r="L9" i="17" s="1"/>
  <c r="M9" i="17" s="1"/>
  <c r="N9" i="17" s="1"/>
  <c r="O9" i="17" s="1"/>
  <c r="P9" i="17" s="1"/>
  <c r="Q9" i="17" s="1"/>
  <c r="R9" i="17" s="1"/>
  <c r="S9" i="17" s="1"/>
  <c r="T9" i="17" s="1"/>
  <c r="U9" i="17" s="1"/>
  <c r="V9" i="17" s="1"/>
  <c r="W9" i="17" s="1"/>
  <c r="X9" i="17" s="1"/>
  <c r="Y9" i="17" s="1"/>
  <c r="C9" i="17"/>
  <c r="F8" i="17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Y8" i="17" s="1"/>
  <c r="D8" i="17"/>
  <c r="E8" i="17" s="1"/>
  <c r="C8" i="17"/>
  <c r="B5" i="4"/>
  <c r="C43" i="4" s="1"/>
  <c r="C42" i="4"/>
  <c r="B3" i="4"/>
  <c r="C41" i="4" s="1"/>
  <c r="D30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E12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E15" i="4" l="1"/>
  <c r="E41" i="4"/>
  <c r="E42" i="4"/>
  <c r="F42" i="4" s="1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S42" i="4" s="1"/>
  <c r="T42" i="4" s="1"/>
  <c r="U42" i="4" s="1"/>
  <c r="V42" i="4" s="1"/>
  <c r="W42" i="4" s="1"/>
  <c r="X42" i="4" s="1"/>
  <c r="Y42" i="4" s="1"/>
  <c r="Z42" i="4" s="1"/>
  <c r="AA42" i="4" s="1"/>
  <c r="AB42" i="4" s="1"/>
  <c r="C14" i="4"/>
  <c r="C20" i="4" s="1"/>
  <c r="B14" i="4"/>
  <c r="B20" i="4" s="1"/>
  <c r="C13" i="4"/>
  <c r="C19" i="4" s="1"/>
  <c r="B13" i="4"/>
  <c r="B19" i="4" s="1"/>
  <c r="C12" i="4"/>
  <c r="C18" i="4" s="1"/>
  <c r="B12" i="4"/>
  <c r="B18" i="4" s="1"/>
  <c r="C11" i="4"/>
  <c r="C17" i="4" s="1"/>
  <c r="B11" i="4"/>
  <c r="B17" i="4" s="1"/>
  <c r="A14" i="4"/>
  <c r="A20" i="4" s="1"/>
  <c r="A13" i="4"/>
  <c r="A19" i="4" s="1"/>
  <c r="A12" i="4"/>
  <c r="A18" i="4" s="1"/>
  <c r="A11" i="4"/>
  <c r="A17" i="4" s="1"/>
  <c r="F9" i="4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Z57" i="11"/>
  <c r="Z60" i="11" s="1"/>
  <c r="Y57" i="11"/>
  <c r="Y60" i="11" s="1"/>
  <c r="X57" i="11"/>
  <c r="X60" i="11" s="1"/>
  <c r="W57" i="11"/>
  <c r="W60" i="11" s="1"/>
  <c r="V57" i="11"/>
  <c r="V60" i="11" s="1"/>
  <c r="U57" i="11"/>
  <c r="U60" i="11" s="1"/>
  <c r="T57" i="11"/>
  <c r="T60" i="11" s="1"/>
  <c r="S57" i="11"/>
  <c r="S60" i="11" s="1"/>
  <c r="R57" i="11"/>
  <c r="R60" i="11" s="1"/>
  <c r="Q57" i="11"/>
  <c r="Q60" i="11" s="1"/>
  <c r="P57" i="11"/>
  <c r="P60" i="11" s="1"/>
  <c r="O57" i="11"/>
  <c r="O60" i="11" s="1"/>
  <c r="N57" i="11"/>
  <c r="N60" i="11" s="1"/>
  <c r="M57" i="11"/>
  <c r="M60" i="11" s="1"/>
  <c r="L57" i="11"/>
  <c r="L60" i="11" s="1"/>
  <c r="K57" i="11"/>
  <c r="K60" i="11" s="1"/>
  <c r="J57" i="11"/>
  <c r="J60" i="11" s="1"/>
  <c r="I57" i="11"/>
  <c r="I60" i="11" s="1"/>
  <c r="H57" i="11"/>
  <c r="H60" i="11" s="1"/>
  <c r="G57" i="11"/>
  <c r="G60" i="11" s="1"/>
  <c r="F57" i="11"/>
  <c r="F60" i="11" s="1"/>
  <c r="E57" i="11"/>
  <c r="E60" i="11" s="1"/>
  <c r="D57" i="11"/>
  <c r="D60" i="11" s="1"/>
  <c r="C57" i="11"/>
  <c r="C60" i="11" s="1"/>
  <c r="C11" i="16"/>
  <c r="D11" i="16" s="1"/>
  <c r="E11" i="16" s="1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R11" i="16" s="1"/>
  <c r="S11" i="16" s="1"/>
  <c r="T11" i="16" s="1"/>
  <c r="U11" i="16" s="1"/>
  <c r="V11" i="16" s="1"/>
  <c r="W11" i="16" s="1"/>
  <c r="X11" i="16" s="1"/>
  <c r="Y11" i="16" s="1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E12" i="28"/>
  <c r="E11" i="28"/>
  <c r="E10" i="28"/>
  <c r="E9" i="28"/>
  <c r="E8" i="28"/>
  <c r="E7" i="28"/>
  <c r="E6" i="28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C5" i="27"/>
  <c r="D5" i="27" s="1"/>
  <c r="E5" i="27" s="1"/>
  <c r="F5" i="27" s="1"/>
  <c r="G5" i="27" s="1"/>
  <c r="H5" i="27" s="1"/>
  <c r="I5" i="27" s="1"/>
  <c r="J5" i="27" s="1"/>
  <c r="K5" i="27" s="1"/>
  <c r="L5" i="27" s="1"/>
  <c r="M5" i="27" s="1"/>
  <c r="N5" i="27" s="1"/>
  <c r="O5" i="27" s="1"/>
  <c r="P5" i="27" s="1"/>
  <c r="Q5" i="27" s="1"/>
  <c r="R5" i="27" s="1"/>
  <c r="S5" i="27" s="1"/>
  <c r="T5" i="27" s="1"/>
  <c r="U5" i="27" s="1"/>
  <c r="V5" i="27" s="1"/>
  <c r="W5" i="27" s="1"/>
  <c r="X5" i="27" s="1"/>
  <c r="Y5" i="27" s="1"/>
  <c r="C5" i="26"/>
  <c r="D5" i="26" s="1"/>
  <c r="E5" i="26" s="1"/>
  <c r="F5" i="26" s="1"/>
  <c r="G5" i="26" s="1"/>
  <c r="H5" i="26" s="1"/>
  <c r="I5" i="26" s="1"/>
  <c r="J5" i="26" s="1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F21" i="23"/>
  <c r="F20" i="23"/>
  <c r="F19" i="23"/>
  <c r="F18" i="23"/>
  <c r="F17" i="23"/>
  <c r="F16" i="23"/>
  <c r="C45" i="11"/>
  <c r="C7" i="15" s="1"/>
  <c r="G33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C34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F33" i="11"/>
  <c r="E33" i="11"/>
  <c r="D33" i="11"/>
  <c r="C33" i="11"/>
  <c r="C29" i="11"/>
  <c r="C40" i="11" s="1"/>
  <c r="C8" i="15" s="1"/>
  <c r="B28" i="11"/>
  <c r="B36" i="11" s="1"/>
  <c r="B27" i="11"/>
  <c r="B35" i="11" s="1"/>
  <c r="B26" i="11"/>
  <c r="B34" i="11" s="1"/>
  <c r="B25" i="11"/>
  <c r="B33" i="11" s="1"/>
  <c r="D23" i="11"/>
  <c r="E23" i="11" s="1"/>
  <c r="F23" i="11" s="1"/>
  <c r="G23" i="11" s="1"/>
  <c r="H23" i="11" s="1"/>
  <c r="I23" i="11" s="1"/>
  <c r="J23" i="11" s="1"/>
  <c r="K23" i="11" s="1"/>
  <c r="L23" i="11" s="1"/>
  <c r="M23" i="11" s="1"/>
  <c r="N23" i="11" s="1"/>
  <c r="O23" i="11" s="1"/>
  <c r="P23" i="11" s="1"/>
  <c r="Q23" i="11" s="1"/>
  <c r="R23" i="11" s="1"/>
  <c r="S23" i="11" s="1"/>
  <c r="T23" i="11" s="1"/>
  <c r="U23" i="11" s="1"/>
  <c r="V23" i="11" s="1"/>
  <c r="W23" i="11" s="1"/>
  <c r="X23" i="11" s="1"/>
  <c r="Y23" i="11" s="1"/>
  <c r="Z23" i="11" s="1"/>
  <c r="F36" i="23"/>
  <c r="F35" i="23"/>
  <c r="G37" i="23" s="1"/>
  <c r="B15" i="27" s="1"/>
  <c r="B15" i="30" s="1"/>
  <c r="F32" i="23"/>
  <c r="F31" i="23"/>
  <c r="F30" i="23"/>
  <c r="F29" i="23"/>
  <c r="G33" i="23" s="1"/>
  <c r="B14" i="27" s="1"/>
  <c r="B14" i="30" s="1"/>
  <c r="F23" i="23"/>
  <c r="F22" i="23"/>
  <c r="F15" i="23"/>
  <c r="F14" i="23"/>
  <c r="F13" i="23"/>
  <c r="F12" i="23"/>
  <c r="Y21" i="17"/>
  <c r="Z21" i="15" s="1"/>
  <c r="X21" i="17"/>
  <c r="Y21" i="15" s="1"/>
  <c r="W21" i="17"/>
  <c r="X21" i="15" s="1"/>
  <c r="V21" i="17"/>
  <c r="W21" i="15" s="1"/>
  <c r="U21" i="17"/>
  <c r="V21" i="15" s="1"/>
  <c r="T21" i="17"/>
  <c r="U21" i="15" s="1"/>
  <c r="S21" i="17"/>
  <c r="T21" i="15" s="1"/>
  <c r="R21" i="17"/>
  <c r="S21" i="15" s="1"/>
  <c r="C5" i="17"/>
  <c r="D5" i="17" s="1"/>
  <c r="E5" i="17" s="1"/>
  <c r="F5" i="17" s="1"/>
  <c r="G5" i="17" s="1"/>
  <c r="H5" i="17" s="1"/>
  <c r="I5" i="17" s="1"/>
  <c r="J5" i="17" s="1"/>
  <c r="K5" i="17" s="1"/>
  <c r="L5" i="17" s="1"/>
  <c r="M5" i="17" s="1"/>
  <c r="N5" i="17" s="1"/>
  <c r="O5" i="17" s="1"/>
  <c r="P5" i="17" s="1"/>
  <c r="Q5" i="17" s="1"/>
  <c r="R5" i="17" s="1"/>
  <c r="S5" i="17" s="1"/>
  <c r="T5" i="17" s="1"/>
  <c r="U5" i="17" s="1"/>
  <c r="V5" i="17" s="1"/>
  <c r="W5" i="17" s="1"/>
  <c r="X5" i="17" s="1"/>
  <c r="Y5" i="17" s="1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B27" i="21"/>
  <c r="B34" i="21" s="1"/>
  <c r="B26" i="21"/>
  <c r="B33" i="21" s="1"/>
  <c r="B25" i="21"/>
  <c r="B32" i="21" s="1"/>
  <c r="B24" i="21"/>
  <c r="B31" i="21" s="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4" i="21"/>
  <c r="C33" i="21"/>
  <c r="C32" i="21"/>
  <c r="C31" i="21"/>
  <c r="D28" i="21"/>
  <c r="F30" i="4" s="1"/>
  <c r="F31" i="4" s="1"/>
  <c r="C28" i="21"/>
  <c r="D22" i="21"/>
  <c r="E22" i="21" s="1"/>
  <c r="F22" i="21" s="1"/>
  <c r="G22" i="21" s="1"/>
  <c r="H22" i="21" s="1"/>
  <c r="I22" i="21" s="1"/>
  <c r="J22" i="21" s="1"/>
  <c r="K22" i="21" s="1"/>
  <c r="L22" i="21" s="1"/>
  <c r="M22" i="21" s="1"/>
  <c r="N22" i="21" s="1"/>
  <c r="O22" i="21" s="1"/>
  <c r="P22" i="21" s="1"/>
  <c r="Q22" i="21" s="1"/>
  <c r="R22" i="21" s="1"/>
  <c r="S22" i="21" s="1"/>
  <c r="T22" i="21" s="1"/>
  <c r="U22" i="21" s="1"/>
  <c r="V22" i="21" s="1"/>
  <c r="W22" i="21" s="1"/>
  <c r="X22" i="21" s="1"/>
  <c r="Y22" i="21" s="1"/>
  <c r="Z22" i="21" s="1"/>
  <c r="D14" i="30" l="1"/>
  <c r="A6" i="16" a="1"/>
  <c r="A6" i="16" s="1"/>
  <c r="E15" i="30"/>
  <c r="A7" i="16" a="1"/>
  <c r="A7" i="16" s="1"/>
  <c r="G24" i="23"/>
  <c r="C7" i="23" s="1"/>
  <c r="D8" i="24"/>
  <c r="D31" i="21"/>
  <c r="D35" i="21" s="1"/>
  <c r="D29" i="11"/>
  <c r="D40" i="11" s="1"/>
  <c r="D8" i="15" s="1"/>
  <c r="F12" i="4"/>
  <c r="F15" i="4" s="1"/>
  <c r="F28" i="21"/>
  <c r="H30" i="4" s="1"/>
  <c r="H31" i="4" s="1"/>
  <c r="H33" i="4" s="1"/>
  <c r="E28" i="21"/>
  <c r="G30" i="4" s="1"/>
  <c r="G31" i="4" s="1"/>
  <c r="G33" i="4" s="1"/>
  <c r="E31" i="21"/>
  <c r="E35" i="21" s="1"/>
  <c r="E30" i="4"/>
  <c r="E31" i="4" s="1"/>
  <c r="E33" i="4" s="1"/>
  <c r="E35" i="4" s="1"/>
  <c r="E36" i="4" s="1"/>
  <c r="D13" i="4"/>
  <c r="D19" i="4" s="1"/>
  <c r="D34" i="11"/>
  <c r="D62" i="11"/>
  <c r="D14" i="15" s="1"/>
  <c r="C62" i="11"/>
  <c r="C14" i="15" s="1"/>
  <c r="B8" i="27"/>
  <c r="B9" i="27"/>
  <c r="F33" i="4"/>
  <c r="D12" i="4"/>
  <c r="D18" i="4" s="1"/>
  <c r="D14" i="4"/>
  <c r="D20" i="4" s="1"/>
  <c r="D11" i="4"/>
  <c r="D17" i="4" s="1"/>
  <c r="C48" i="11"/>
  <c r="C50" i="11"/>
  <c r="E26" i="28"/>
  <c r="F26" i="23" s="1"/>
  <c r="G27" i="23" s="1"/>
  <c r="D37" i="11"/>
  <c r="D65" i="11" s="1"/>
  <c r="D67" i="11" s="1"/>
  <c r="C37" i="11"/>
  <c r="C35" i="21"/>
  <c r="E17" i="30" l="1"/>
  <c r="B20" i="27" s="1"/>
  <c r="B21" i="27" s="1"/>
  <c r="C26" i="15" s="1"/>
  <c r="B21" i="30"/>
  <c r="E24" i="30" s="1"/>
  <c r="B17" i="16"/>
  <c r="C5" i="23"/>
  <c r="B13" i="27"/>
  <c r="D37" i="21"/>
  <c r="D39" i="21" s="1"/>
  <c r="D6" i="15"/>
  <c r="G12" i="4"/>
  <c r="G15" i="4" s="1"/>
  <c r="E29" i="11"/>
  <c r="E34" i="11"/>
  <c r="E37" i="11" s="1"/>
  <c r="F43" i="11" s="1"/>
  <c r="F31" i="21"/>
  <c r="F35" i="21" s="1"/>
  <c r="F37" i="21" s="1"/>
  <c r="F39" i="21" s="1"/>
  <c r="G31" i="21"/>
  <c r="G35" i="21" s="1"/>
  <c r="Y17" i="4"/>
  <c r="I17" i="4"/>
  <c r="T17" i="4"/>
  <c r="M17" i="4"/>
  <c r="R17" i="4"/>
  <c r="H17" i="4"/>
  <c r="X17" i="4"/>
  <c r="G17" i="4"/>
  <c r="O17" i="4"/>
  <c r="W17" i="4"/>
  <c r="F17" i="4"/>
  <c r="V17" i="4"/>
  <c r="L17" i="4"/>
  <c r="AB17" i="4"/>
  <c r="U17" i="4"/>
  <c r="J17" i="4"/>
  <c r="Z17" i="4"/>
  <c r="E17" i="4"/>
  <c r="K17" i="4"/>
  <c r="S17" i="4"/>
  <c r="AA17" i="4"/>
  <c r="N17" i="4"/>
  <c r="P17" i="4"/>
  <c r="Q17" i="4"/>
  <c r="P19" i="4"/>
  <c r="Q19" i="4"/>
  <c r="R19" i="4"/>
  <c r="L19" i="4"/>
  <c r="O19" i="4"/>
  <c r="T19" i="4"/>
  <c r="U19" i="4"/>
  <c r="F19" i="4"/>
  <c r="V19" i="4"/>
  <c r="X19" i="4"/>
  <c r="S19" i="4"/>
  <c r="AB19" i="4"/>
  <c r="E19" i="4"/>
  <c r="Y19" i="4"/>
  <c r="J19" i="4"/>
  <c r="Z19" i="4"/>
  <c r="G19" i="4"/>
  <c r="W19" i="4"/>
  <c r="I19" i="4"/>
  <c r="K19" i="4"/>
  <c r="AA19" i="4"/>
  <c r="H19" i="4"/>
  <c r="M19" i="4"/>
  <c r="N19" i="4"/>
  <c r="Z20" i="4"/>
  <c r="V20" i="4"/>
  <c r="R20" i="4"/>
  <c r="N20" i="4"/>
  <c r="J20" i="4"/>
  <c r="F20" i="4"/>
  <c r="AB20" i="4"/>
  <c r="X20" i="4"/>
  <c r="T20" i="4"/>
  <c r="P20" i="4"/>
  <c r="L20" i="4"/>
  <c r="H20" i="4"/>
  <c r="E20" i="4"/>
  <c r="M20" i="4"/>
  <c r="G20" i="4"/>
  <c r="W20" i="4"/>
  <c r="Q20" i="4"/>
  <c r="K20" i="4"/>
  <c r="AA20" i="4"/>
  <c r="U20" i="4"/>
  <c r="O20" i="4"/>
  <c r="S20" i="4"/>
  <c r="I20" i="4"/>
  <c r="Y20" i="4"/>
  <c r="F18" i="4"/>
  <c r="E18" i="4"/>
  <c r="E37" i="21"/>
  <c r="E39" i="21" s="1"/>
  <c r="E6" i="15"/>
  <c r="C37" i="21"/>
  <c r="C39" i="21" s="1"/>
  <c r="C6" i="15"/>
  <c r="B7" i="27"/>
  <c r="C23" i="15"/>
  <c r="D23" i="15" s="1"/>
  <c r="E23" i="15" s="1"/>
  <c r="F23" i="15" s="1"/>
  <c r="G23" i="15" s="1"/>
  <c r="H23" i="15" s="1"/>
  <c r="I23" i="15" s="1"/>
  <c r="J23" i="15" s="1"/>
  <c r="K23" i="15" s="1"/>
  <c r="L23" i="15" s="1"/>
  <c r="M23" i="15" s="1"/>
  <c r="N23" i="15" s="1"/>
  <c r="O23" i="15" s="1"/>
  <c r="P23" i="15" s="1"/>
  <c r="Q23" i="15" s="1"/>
  <c r="R23" i="15" s="1"/>
  <c r="S23" i="15" s="1"/>
  <c r="T23" i="15" s="1"/>
  <c r="U23" i="15" s="1"/>
  <c r="V23" i="15" s="1"/>
  <c r="W23" i="15" s="1"/>
  <c r="X23" i="15" s="1"/>
  <c r="Y23" i="15" s="1"/>
  <c r="Z23" i="15" s="1"/>
  <c r="C24" i="15"/>
  <c r="D24" i="15" s="1"/>
  <c r="E24" i="15" s="1"/>
  <c r="F24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S24" i="15" s="1"/>
  <c r="T24" i="15" s="1"/>
  <c r="U24" i="15" s="1"/>
  <c r="V24" i="15" s="1"/>
  <c r="W24" i="15" s="1"/>
  <c r="X24" i="15" s="1"/>
  <c r="Y24" i="15" s="1"/>
  <c r="Z24" i="15" s="1"/>
  <c r="F35" i="4"/>
  <c r="F36" i="4" s="1"/>
  <c r="C65" i="11"/>
  <c r="C67" i="11" s="1"/>
  <c r="D43" i="11"/>
  <c r="D45" i="11" s="1"/>
  <c r="E43" i="11"/>
  <c r="E44" i="11"/>
  <c r="F44" i="11" s="1"/>
  <c r="AB65" i="11"/>
  <c r="C21" i="27" l="1"/>
  <c r="B22" i="27"/>
  <c r="B13" i="30"/>
  <c r="A5" i="16" s="1" a="1"/>
  <c r="A5" i="16" s="1"/>
  <c r="E65" i="11"/>
  <c r="E67" i="11" s="1"/>
  <c r="B10" i="27"/>
  <c r="C8" i="24" s="1"/>
  <c r="E8" i="24" s="1"/>
  <c r="I24" i="21"/>
  <c r="E40" i="11"/>
  <c r="E8" i="15" s="1"/>
  <c r="E62" i="11"/>
  <c r="E14" i="15" s="1"/>
  <c r="G18" i="4"/>
  <c r="G21" i="4" s="1"/>
  <c r="H12" i="4"/>
  <c r="F29" i="11"/>
  <c r="F34" i="11"/>
  <c r="F37" i="11" s="1"/>
  <c r="G28" i="21"/>
  <c r="I30" i="4" s="1"/>
  <c r="I31" i="4" s="1"/>
  <c r="I33" i="4" s="1"/>
  <c r="F6" i="15"/>
  <c r="C12" i="15"/>
  <c r="F21" i="4"/>
  <c r="E21" i="4"/>
  <c r="E22" i="4" s="1"/>
  <c r="G37" i="21"/>
  <c r="G39" i="21" s="1"/>
  <c r="G6" i="15"/>
  <c r="H31" i="21"/>
  <c r="H35" i="21" s="1"/>
  <c r="H28" i="21"/>
  <c r="C9" i="15"/>
  <c r="G35" i="4"/>
  <c r="G36" i="4" s="1"/>
  <c r="D7" i="15"/>
  <c r="D9" i="15" s="1"/>
  <c r="C13" i="16" s="1"/>
  <c r="D48" i="11"/>
  <c r="D12" i="15" s="1"/>
  <c r="C22" i="27"/>
  <c r="B14" i="16"/>
  <c r="D26" i="15"/>
  <c r="D21" i="27"/>
  <c r="E45" i="11"/>
  <c r="G44" i="11"/>
  <c r="F45" i="11"/>
  <c r="Q21" i="17"/>
  <c r="R21" i="15" s="1"/>
  <c r="P21" i="17"/>
  <c r="Q21" i="15" s="1"/>
  <c r="O21" i="17"/>
  <c r="P21" i="15" s="1"/>
  <c r="N21" i="17"/>
  <c r="O21" i="15" s="1"/>
  <c r="M21" i="17"/>
  <c r="N21" i="15" s="1"/>
  <c r="L21" i="17"/>
  <c r="M21" i="15" s="1"/>
  <c r="K21" i="17"/>
  <c r="L21" i="15" s="1"/>
  <c r="J21" i="17"/>
  <c r="K21" i="15" s="1"/>
  <c r="I21" i="17"/>
  <c r="J21" i="15" s="1"/>
  <c r="H21" i="17"/>
  <c r="I21" i="15" s="1"/>
  <c r="G21" i="17"/>
  <c r="H21" i="15" s="1"/>
  <c r="F21" i="17"/>
  <c r="G21" i="15" s="1"/>
  <c r="E21" i="17"/>
  <c r="F21" i="15" s="1"/>
  <c r="D21" i="17"/>
  <c r="E21" i="15" s="1"/>
  <c r="C21" i="17"/>
  <c r="D21" i="15" s="1"/>
  <c r="B21" i="17"/>
  <c r="C21" i="15" s="1"/>
  <c r="C27" i="15" s="1"/>
  <c r="D13" i="30" l="1"/>
  <c r="D17" i="30" s="1"/>
  <c r="B13" i="16"/>
  <c r="B18" i="16"/>
  <c r="B16" i="16" s="1"/>
  <c r="B58" i="16" s="1"/>
  <c r="G43" i="11"/>
  <c r="G45" i="11" s="1"/>
  <c r="F65" i="11"/>
  <c r="F67" i="11" s="1"/>
  <c r="I12" i="4"/>
  <c r="G29" i="11"/>
  <c r="G34" i="11"/>
  <c r="G37" i="11" s="1"/>
  <c r="F40" i="11"/>
  <c r="F8" i="15" s="1"/>
  <c r="F62" i="11"/>
  <c r="F14" i="15" s="1"/>
  <c r="H15" i="4"/>
  <c r="H18" i="4"/>
  <c r="H21" i="4" s="1"/>
  <c r="J30" i="4"/>
  <c r="J31" i="4" s="1"/>
  <c r="J33" i="4" s="1"/>
  <c r="E25" i="4"/>
  <c r="E26" i="4" s="1"/>
  <c r="E38" i="4" s="1"/>
  <c r="E43" i="4" s="1"/>
  <c r="E44" i="4" s="1"/>
  <c r="C13" i="15" s="1"/>
  <c r="C15" i="15" s="1"/>
  <c r="F22" i="4"/>
  <c r="J24" i="21"/>
  <c r="I31" i="21"/>
  <c r="I35" i="21" s="1"/>
  <c r="I28" i="21"/>
  <c r="K30" i="4" s="1"/>
  <c r="K31" i="4" s="1"/>
  <c r="K33" i="4" s="1"/>
  <c r="H37" i="21"/>
  <c r="H39" i="21" s="1"/>
  <c r="H6" i="15"/>
  <c r="H35" i="4"/>
  <c r="H36" i="4" s="1"/>
  <c r="E7" i="15"/>
  <c r="E9" i="15" s="1"/>
  <c r="D13" i="16" s="1"/>
  <c r="E48" i="11"/>
  <c r="E12" i="15" s="1"/>
  <c r="F7" i="15"/>
  <c r="F48" i="11"/>
  <c r="F12" i="15" s="1"/>
  <c r="D50" i="11"/>
  <c r="D27" i="15"/>
  <c r="C18" i="16" s="1"/>
  <c r="C16" i="16" s="1"/>
  <c r="C58" i="16" s="1"/>
  <c r="C14" i="16"/>
  <c r="C12" i="16" s="1"/>
  <c r="E21" i="27"/>
  <c r="E26" i="15"/>
  <c r="E27" i="15" s="1"/>
  <c r="D22" i="27"/>
  <c r="H44" i="11"/>
  <c r="C54" i="16" l="1"/>
  <c r="C56" i="16" s="1"/>
  <c r="C59" i="16" s="1"/>
  <c r="C25" i="16"/>
  <c r="F9" i="15"/>
  <c r="E13" i="16" s="1"/>
  <c r="G62" i="11"/>
  <c r="G14" i="15" s="1"/>
  <c r="G40" i="11"/>
  <c r="G8" i="15" s="1"/>
  <c r="I15" i="4"/>
  <c r="I18" i="4"/>
  <c r="I21" i="4" s="1"/>
  <c r="H43" i="11"/>
  <c r="H45" i="11" s="1"/>
  <c r="G65" i="11"/>
  <c r="G67" i="11" s="1"/>
  <c r="J12" i="4"/>
  <c r="I26" i="11"/>
  <c r="H34" i="11"/>
  <c r="H37" i="11" s="1"/>
  <c r="H29" i="11"/>
  <c r="G22" i="4"/>
  <c r="F25" i="4"/>
  <c r="F26" i="4" s="1"/>
  <c r="F38" i="4" s="1"/>
  <c r="F43" i="4" s="1"/>
  <c r="F44" i="4" s="1"/>
  <c r="D13" i="15" s="1"/>
  <c r="I37" i="21"/>
  <c r="I39" i="21" s="1"/>
  <c r="I6" i="15"/>
  <c r="J31" i="21"/>
  <c r="J35" i="21" s="1"/>
  <c r="J28" i="21"/>
  <c r="K24" i="21"/>
  <c r="I35" i="4"/>
  <c r="I36" i="4" s="1"/>
  <c r="E50" i="11"/>
  <c r="F50" i="11"/>
  <c r="G7" i="15"/>
  <c r="G48" i="11"/>
  <c r="G12" i="15" s="1"/>
  <c r="C20" i="16"/>
  <c r="C51" i="16" s="1"/>
  <c r="E22" i="27"/>
  <c r="D14" i="16"/>
  <c r="D12" i="16" s="1"/>
  <c r="D18" i="16"/>
  <c r="D16" i="16" s="1"/>
  <c r="D58" i="16" s="1"/>
  <c r="F21" i="27"/>
  <c r="F26" i="15"/>
  <c r="I44" i="11"/>
  <c r="D54" i="16" l="1"/>
  <c r="D56" i="16" s="1"/>
  <c r="D59" i="16" s="1"/>
  <c r="D25" i="16"/>
  <c r="K12" i="4"/>
  <c r="I34" i="11"/>
  <c r="I37" i="11" s="1"/>
  <c r="I29" i="11"/>
  <c r="J26" i="11"/>
  <c r="J15" i="4"/>
  <c r="J18" i="4"/>
  <c r="J21" i="4" s="1"/>
  <c r="H40" i="11"/>
  <c r="H8" i="15" s="1"/>
  <c r="H62" i="11"/>
  <c r="H14" i="15" s="1"/>
  <c r="G9" i="15"/>
  <c r="F13" i="16" s="1"/>
  <c r="I43" i="11"/>
  <c r="I45" i="11" s="1"/>
  <c r="H65" i="11"/>
  <c r="H67" i="11" s="1"/>
  <c r="L30" i="4"/>
  <c r="L31" i="4" s="1"/>
  <c r="L33" i="4" s="1"/>
  <c r="H22" i="4"/>
  <c r="G25" i="4"/>
  <c r="G26" i="4" s="1"/>
  <c r="G38" i="4" s="1"/>
  <c r="G43" i="4" s="1"/>
  <c r="G44" i="4" s="1"/>
  <c r="E13" i="15" s="1"/>
  <c r="K31" i="21"/>
  <c r="K35" i="21" s="1"/>
  <c r="K28" i="21"/>
  <c r="M30" i="4" s="1"/>
  <c r="M31" i="4" s="1"/>
  <c r="M33" i="4" s="1"/>
  <c r="L24" i="21"/>
  <c r="J37" i="21"/>
  <c r="J39" i="21" s="1"/>
  <c r="J6" i="15"/>
  <c r="J35" i="4"/>
  <c r="J36" i="4" s="1"/>
  <c r="G50" i="11"/>
  <c r="H7" i="15"/>
  <c r="H48" i="11"/>
  <c r="H12" i="15" s="1"/>
  <c r="D20" i="16"/>
  <c r="D51" i="16" s="1"/>
  <c r="E14" i="16"/>
  <c r="E12" i="16" s="1"/>
  <c r="F27" i="15"/>
  <c r="E18" i="16" s="1"/>
  <c r="E16" i="16" s="1"/>
  <c r="E58" i="16" s="1"/>
  <c r="G21" i="27"/>
  <c r="G26" i="15"/>
  <c r="F22" i="27"/>
  <c r="J44" i="11"/>
  <c r="E54" i="16" l="1"/>
  <c r="E56" i="16" s="1"/>
  <c r="E59" i="16" s="1"/>
  <c r="E25" i="16"/>
  <c r="L12" i="4"/>
  <c r="K26" i="11"/>
  <c r="J34" i="11"/>
  <c r="J37" i="11" s="1"/>
  <c r="J29" i="11"/>
  <c r="J43" i="11"/>
  <c r="I65" i="11"/>
  <c r="I67" i="11" s="1"/>
  <c r="I40" i="11"/>
  <c r="I8" i="15" s="1"/>
  <c r="I62" i="11"/>
  <c r="I14" i="15" s="1"/>
  <c r="H9" i="15"/>
  <c r="G13" i="16" s="1"/>
  <c r="K15" i="4"/>
  <c r="K18" i="4"/>
  <c r="K21" i="4" s="1"/>
  <c r="I22" i="4"/>
  <c r="H25" i="4"/>
  <c r="H26" i="4" s="1"/>
  <c r="H38" i="4" s="1"/>
  <c r="H43" i="4" s="1"/>
  <c r="H44" i="4" s="1"/>
  <c r="F13" i="15" s="1"/>
  <c r="F15" i="15" s="1"/>
  <c r="F17" i="15" s="1"/>
  <c r="F18" i="15" s="1"/>
  <c r="L31" i="21"/>
  <c r="L35" i="21" s="1"/>
  <c r="L28" i="21"/>
  <c r="M24" i="21"/>
  <c r="K37" i="21"/>
  <c r="K39" i="21" s="1"/>
  <c r="K6" i="15"/>
  <c r="K35" i="4"/>
  <c r="K36" i="4" s="1"/>
  <c r="I7" i="15"/>
  <c r="I48" i="11"/>
  <c r="I12" i="15" s="1"/>
  <c r="H50" i="11"/>
  <c r="G22" i="27"/>
  <c r="E20" i="16"/>
  <c r="E51" i="16" s="1"/>
  <c r="F14" i="16"/>
  <c r="F12" i="16" s="1"/>
  <c r="G27" i="15"/>
  <c r="F18" i="16" s="1"/>
  <c r="F16" i="16" s="1"/>
  <c r="F58" i="16" s="1"/>
  <c r="H21" i="27"/>
  <c r="H26" i="15"/>
  <c r="K44" i="11"/>
  <c r="J45" i="11"/>
  <c r="E15" i="15"/>
  <c r="E17" i="15" s="1"/>
  <c r="E18" i="15" s="1"/>
  <c r="D15" i="15"/>
  <c r="C17" i="15"/>
  <c r="C18" i="15" s="1"/>
  <c r="D17" i="15" l="1"/>
  <c r="D18" i="15" s="1"/>
  <c r="F54" i="16"/>
  <c r="F56" i="16" s="1"/>
  <c r="F59" i="16" s="1"/>
  <c r="F25" i="16"/>
  <c r="I9" i="15"/>
  <c r="H13" i="16" s="1"/>
  <c r="K43" i="11"/>
  <c r="K45" i="11" s="1"/>
  <c r="J65" i="11"/>
  <c r="J67" i="11" s="1"/>
  <c r="M12" i="4"/>
  <c r="K29" i="11"/>
  <c r="L26" i="11"/>
  <c r="K34" i="11"/>
  <c r="K37" i="11" s="1"/>
  <c r="J62" i="11"/>
  <c r="J14" i="15" s="1"/>
  <c r="J40" i="11"/>
  <c r="J8" i="15" s="1"/>
  <c r="L15" i="4"/>
  <c r="L18" i="4"/>
  <c r="L21" i="4" s="1"/>
  <c r="N30" i="4"/>
  <c r="N31" i="4" s="1"/>
  <c r="N33" i="4" s="1"/>
  <c r="J22" i="4"/>
  <c r="I25" i="4"/>
  <c r="I26" i="4" s="1"/>
  <c r="I38" i="4" s="1"/>
  <c r="I43" i="4" s="1"/>
  <c r="I44" i="4" s="1"/>
  <c r="G13" i="15" s="1"/>
  <c r="G15" i="15" s="1"/>
  <c r="G17" i="15" s="1"/>
  <c r="N24" i="21"/>
  <c r="M28" i="21"/>
  <c r="O30" i="4" s="1"/>
  <c r="O31" i="4" s="1"/>
  <c r="O33" i="4" s="1"/>
  <c r="M31" i="21"/>
  <c r="M35" i="21" s="1"/>
  <c r="L37" i="21"/>
  <c r="L39" i="21" s="1"/>
  <c r="L6" i="15"/>
  <c r="L35" i="4"/>
  <c r="L36" i="4" s="1"/>
  <c r="I50" i="11"/>
  <c r="J48" i="11"/>
  <c r="J12" i="15" s="1"/>
  <c r="J7" i="15"/>
  <c r="H22" i="27"/>
  <c r="F20" i="16"/>
  <c r="F51" i="16" s="1"/>
  <c r="H27" i="15"/>
  <c r="G18" i="16" s="1"/>
  <c r="G16" i="16" s="1"/>
  <c r="G58" i="16" s="1"/>
  <c r="G14" i="16"/>
  <c r="G12" i="16" s="1"/>
  <c r="I21" i="27"/>
  <c r="I26" i="15"/>
  <c r="D29" i="15"/>
  <c r="F29" i="15"/>
  <c r="C29" i="15"/>
  <c r="E29" i="15"/>
  <c r="L44" i="11"/>
  <c r="G29" i="15" l="1"/>
  <c r="G18" i="15"/>
  <c r="G54" i="16"/>
  <c r="G56" i="16" s="1"/>
  <c r="G59" i="16" s="1"/>
  <c r="G25" i="16"/>
  <c r="K62" i="11"/>
  <c r="K14" i="15" s="1"/>
  <c r="K40" i="11"/>
  <c r="K8" i="15" s="1"/>
  <c r="M15" i="4"/>
  <c r="M18" i="4"/>
  <c r="M21" i="4" s="1"/>
  <c r="L43" i="11"/>
  <c r="L45" i="11" s="1"/>
  <c r="K65" i="11"/>
  <c r="K67" i="11" s="1"/>
  <c r="J9" i="15"/>
  <c r="I13" i="16" s="1"/>
  <c r="N12" i="4"/>
  <c r="L34" i="11"/>
  <c r="L37" i="11" s="1"/>
  <c r="L29" i="11"/>
  <c r="M26" i="11"/>
  <c r="I22" i="27"/>
  <c r="K22" i="4"/>
  <c r="J25" i="4"/>
  <c r="J26" i="4" s="1"/>
  <c r="J38" i="4" s="1"/>
  <c r="J43" i="4" s="1"/>
  <c r="J44" i="4" s="1"/>
  <c r="H13" i="15" s="1"/>
  <c r="H15" i="15" s="1"/>
  <c r="M37" i="21"/>
  <c r="M39" i="21" s="1"/>
  <c r="M6" i="15"/>
  <c r="N28" i="21"/>
  <c r="O24" i="21"/>
  <c r="N31" i="21"/>
  <c r="N35" i="21" s="1"/>
  <c r="M35" i="4"/>
  <c r="M36" i="4" s="1"/>
  <c r="K7" i="15"/>
  <c r="K48" i="11"/>
  <c r="K12" i="15" s="1"/>
  <c r="J50" i="11"/>
  <c r="G20" i="16"/>
  <c r="G51" i="16" s="1"/>
  <c r="H14" i="16"/>
  <c r="H12" i="16" s="1"/>
  <c r="I27" i="15"/>
  <c r="H18" i="16" s="1"/>
  <c r="H16" i="16" s="1"/>
  <c r="H58" i="16" s="1"/>
  <c r="J21" i="27"/>
  <c r="J26" i="15"/>
  <c r="C30" i="15"/>
  <c r="D30" i="15" s="1"/>
  <c r="E30" i="15" s="1"/>
  <c r="F30" i="15" s="1"/>
  <c r="G30" i="15" s="1"/>
  <c r="M44" i="11"/>
  <c r="K9" i="15" l="1"/>
  <c r="J13" i="16" s="1"/>
  <c r="H17" i="15"/>
  <c r="H29" i="15" s="1"/>
  <c r="J22" i="27"/>
  <c r="H54" i="16"/>
  <c r="H56" i="16" s="1"/>
  <c r="H59" i="16" s="1"/>
  <c r="H25" i="16"/>
  <c r="L40" i="11"/>
  <c r="L8" i="15" s="1"/>
  <c r="L62" i="11"/>
  <c r="L14" i="15" s="1"/>
  <c r="N15" i="4"/>
  <c r="N18" i="4"/>
  <c r="N21" i="4" s="1"/>
  <c r="O12" i="4"/>
  <c r="M34" i="11"/>
  <c r="M37" i="11" s="1"/>
  <c r="M29" i="11"/>
  <c r="N26" i="11"/>
  <c r="L65" i="11"/>
  <c r="L67" i="11" s="1"/>
  <c r="M43" i="11"/>
  <c r="M45" i="11" s="1"/>
  <c r="P30" i="4"/>
  <c r="P31" i="4" s="1"/>
  <c r="P33" i="4" s="1"/>
  <c r="L22" i="4"/>
  <c r="K25" i="4"/>
  <c r="K26" i="4" s="1"/>
  <c r="K38" i="4" s="1"/>
  <c r="K43" i="4" s="1"/>
  <c r="K44" i="4" s="1"/>
  <c r="I13" i="15" s="1"/>
  <c r="I15" i="15" s="1"/>
  <c r="I17" i="15" s="1"/>
  <c r="I18" i="15" s="1"/>
  <c r="N37" i="21"/>
  <c r="N39" i="21" s="1"/>
  <c r="N6" i="15"/>
  <c r="O31" i="21"/>
  <c r="O35" i="21" s="1"/>
  <c r="O28" i="21"/>
  <c r="P24" i="21"/>
  <c r="N35" i="4"/>
  <c r="N36" i="4" s="1"/>
  <c r="K50" i="11"/>
  <c r="L7" i="15"/>
  <c r="L9" i="15" s="1"/>
  <c r="K13" i="16" s="1"/>
  <c r="L48" i="11"/>
  <c r="L12" i="15" s="1"/>
  <c r="I14" i="16"/>
  <c r="I12" i="16" s="1"/>
  <c r="J27" i="15"/>
  <c r="I18" i="16" s="1"/>
  <c r="I16" i="16" s="1"/>
  <c r="I58" i="16" s="1"/>
  <c r="H20" i="16"/>
  <c r="H51" i="16" s="1"/>
  <c r="K21" i="27"/>
  <c r="K26" i="15"/>
  <c r="N44" i="11"/>
  <c r="K22" i="27" l="1"/>
  <c r="H30" i="15"/>
  <c r="H18" i="15"/>
  <c r="I54" i="16"/>
  <c r="I56" i="16" s="1"/>
  <c r="I59" i="16" s="1"/>
  <c r="I25" i="16"/>
  <c r="M65" i="11"/>
  <c r="M67" i="11" s="1"/>
  <c r="N43" i="11"/>
  <c r="P12" i="4"/>
  <c r="O26" i="11"/>
  <c r="N29" i="11"/>
  <c r="N34" i="11"/>
  <c r="N37" i="11" s="1"/>
  <c r="M40" i="11"/>
  <c r="M8" i="15" s="1"/>
  <c r="M62" i="11"/>
  <c r="M14" i="15" s="1"/>
  <c r="O15" i="4"/>
  <c r="O18" i="4"/>
  <c r="O21" i="4" s="1"/>
  <c r="Q30" i="4"/>
  <c r="Q31" i="4" s="1"/>
  <c r="Q33" i="4" s="1"/>
  <c r="I29" i="15"/>
  <c r="M22" i="4"/>
  <c r="L25" i="4"/>
  <c r="L26" i="4" s="1"/>
  <c r="L38" i="4" s="1"/>
  <c r="L43" i="4" s="1"/>
  <c r="L44" i="4" s="1"/>
  <c r="J13" i="15" s="1"/>
  <c r="J15" i="15" s="1"/>
  <c r="L50" i="11"/>
  <c r="P31" i="21"/>
  <c r="P35" i="21" s="1"/>
  <c r="P28" i="21"/>
  <c r="Q24" i="21"/>
  <c r="O37" i="21"/>
  <c r="O39" i="21" s="1"/>
  <c r="O6" i="15"/>
  <c r="O35" i="4"/>
  <c r="O36" i="4" s="1"/>
  <c r="M7" i="15"/>
  <c r="M48" i="11"/>
  <c r="M12" i="15" s="1"/>
  <c r="K27" i="15"/>
  <c r="J18" i="16" s="1"/>
  <c r="J16" i="16" s="1"/>
  <c r="J58" i="16" s="1"/>
  <c r="J14" i="16"/>
  <c r="J12" i="16" s="1"/>
  <c r="I20" i="16"/>
  <c r="I51" i="16" s="1"/>
  <c r="L21" i="27"/>
  <c r="L26" i="15"/>
  <c r="O44" i="11"/>
  <c r="N45" i="11"/>
  <c r="I30" i="15" l="1"/>
  <c r="J17" i="15"/>
  <c r="J18" i="15" s="1"/>
  <c r="J54" i="16"/>
  <c r="J56" i="16" s="1"/>
  <c r="J59" i="16" s="1"/>
  <c r="J25" i="16"/>
  <c r="P15" i="4"/>
  <c r="P18" i="4"/>
  <c r="P21" i="4" s="1"/>
  <c r="N65" i="11"/>
  <c r="N67" i="11" s="1"/>
  <c r="O43" i="11"/>
  <c r="O45" i="11" s="1"/>
  <c r="Q12" i="4"/>
  <c r="O34" i="11"/>
  <c r="O37" i="11" s="1"/>
  <c r="O29" i="11"/>
  <c r="P26" i="11"/>
  <c r="M9" i="15"/>
  <c r="L13" i="16" s="1"/>
  <c r="N62" i="11"/>
  <c r="N14" i="15" s="1"/>
  <c r="N40" i="11"/>
  <c r="N8" i="15" s="1"/>
  <c r="R30" i="4"/>
  <c r="R31" i="4" s="1"/>
  <c r="R33" i="4" s="1"/>
  <c r="N22" i="4"/>
  <c r="M25" i="4"/>
  <c r="M26" i="4" s="1"/>
  <c r="M38" i="4" s="1"/>
  <c r="M43" i="4" s="1"/>
  <c r="M44" i="4" s="1"/>
  <c r="K13" i="15" s="1"/>
  <c r="K15" i="15" s="1"/>
  <c r="K17" i="15" s="1"/>
  <c r="K18" i="15" s="1"/>
  <c r="R24" i="21"/>
  <c r="Q31" i="21"/>
  <c r="Q35" i="21" s="1"/>
  <c r="Q28" i="21"/>
  <c r="P37" i="21"/>
  <c r="P39" i="21" s="1"/>
  <c r="P6" i="15"/>
  <c r="P35" i="4"/>
  <c r="P36" i="4" s="1"/>
  <c r="N7" i="15"/>
  <c r="N48" i="11"/>
  <c r="N12" i="15" s="1"/>
  <c r="M50" i="11"/>
  <c r="J20" i="16"/>
  <c r="J51" i="16" s="1"/>
  <c r="L27" i="15"/>
  <c r="K18" i="16" s="1"/>
  <c r="K16" i="16" s="1"/>
  <c r="K58" i="16" s="1"/>
  <c r="K14" i="16"/>
  <c r="K12" i="16" s="1"/>
  <c r="M21" i="27"/>
  <c r="M26" i="15"/>
  <c r="L22" i="27"/>
  <c r="P44" i="11"/>
  <c r="J29" i="15" l="1"/>
  <c r="J30" i="15" s="1"/>
  <c r="K54" i="16"/>
  <c r="K56" i="16" s="1"/>
  <c r="K59" i="16" s="1"/>
  <c r="K25" i="16"/>
  <c r="R12" i="4"/>
  <c r="Q26" i="11"/>
  <c r="P34" i="11"/>
  <c r="P37" i="11" s="1"/>
  <c r="P29" i="11"/>
  <c r="N9" i="15"/>
  <c r="P43" i="11"/>
  <c r="P45" i="11" s="1"/>
  <c r="O65" i="11"/>
  <c r="O67" i="11" s="1"/>
  <c r="O62" i="11"/>
  <c r="O14" i="15" s="1"/>
  <c r="O40" i="11"/>
  <c r="O8" i="15" s="1"/>
  <c r="Q15" i="4"/>
  <c r="Q18" i="4"/>
  <c r="Q21" i="4" s="1"/>
  <c r="S30" i="4"/>
  <c r="S31" i="4" s="1"/>
  <c r="S33" i="4" s="1"/>
  <c r="K29" i="15"/>
  <c r="O22" i="4"/>
  <c r="N25" i="4"/>
  <c r="N26" i="4" s="1"/>
  <c r="N38" i="4" s="1"/>
  <c r="N43" i="4" s="1"/>
  <c r="N44" i="4" s="1"/>
  <c r="L13" i="15" s="1"/>
  <c r="L15" i="15" s="1"/>
  <c r="L17" i="15" s="1"/>
  <c r="L18" i="15" s="1"/>
  <c r="R31" i="21"/>
  <c r="R35" i="21" s="1"/>
  <c r="R28" i="21"/>
  <c r="T30" i="4" s="1"/>
  <c r="T31" i="4" s="1"/>
  <c r="T33" i="4" s="1"/>
  <c r="S24" i="21"/>
  <c r="Q37" i="21"/>
  <c r="Q39" i="21" s="1"/>
  <c r="Q6" i="15"/>
  <c r="Q35" i="4"/>
  <c r="Q36" i="4" s="1"/>
  <c r="N50" i="11"/>
  <c r="O7" i="15"/>
  <c r="O48" i="11"/>
  <c r="O12" i="15" s="1"/>
  <c r="M22" i="27"/>
  <c r="K20" i="16"/>
  <c r="K51" i="16" s="1"/>
  <c r="L14" i="16"/>
  <c r="L12" i="16" s="1"/>
  <c r="M27" i="15"/>
  <c r="L18" i="16" s="1"/>
  <c r="L16" i="16" s="1"/>
  <c r="L58" i="16" s="1"/>
  <c r="N21" i="27"/>
  <c r="N26" i="15"/>
  <c r="Q44" i="11"/>
  <c r="K30" i="15" l="1"/>
  <c r="M13" i="16"/>
  <c r="C11" i="24"/>
  <c r="L54" i="16"/>
  <c r="L56" i="16" s="1"/>
  <c r="L59" i="16" s="1"/>
  <c r="L25" i="16"/>
  <c r="O9" i="15"/>
  <c r="Q43" i="11"/>
  <c r="Q45" i="11" s="1"/>
  <c r="P65" i="11"/>
  <c r="P67" i="11" s="1"/>
  <c r="S12" i="4"/>
  <c r="Q29" i="11"/>
  <c r="R26" i="11"/>
  <c r="Q34" i="11"/>
  <c r="Q37" i="11" s="1"/>
  <c r="P40" i="11"/>
  <c r="P8" i="15" s="1"/>
  <c r="P62" i="11"/>
  <c r="P14" i="15" s="1"/>
  <c r="R15" i="4"/>
  <c r="R18" i="4"/>
  <c r="R21" i="4" s="1"/>
  <c r="L29" i="15"/>
  <c r="L30" i="15" s="1"/>
  <c r="P22" i="4"/>
  <c r="O25" i="4"/>
  <c r="O26" i="4" s="1"/>
  <c r="O38" i="4" s="1"/>
  <c r="O43" i="4" s="1"/>
  <c r="O44" i="4" s="1"/>
  <c r="M13" i="15" s="1"/>
  <c r="M15" i="15" s="1"/>
  <c r="M17" i="15" s="1"/>
  <c r="M18" i="15" s="1"/>
  <c r="S31" i="21"/>
  <c r="S35" i="21" s="1"/>
  <c r="S28" i="21"/>
  <c r="T24" i="21"/>
  <c r="R37" i="21"/>
  <c r="R39" i="21" s="1"/>
  <c r="R6" i="15"/>
  <c r="N22" i="27"/>
  <c r="R35" i="4"/>
  <c r="R36" i="4" s="1"/>
  <c r="O50" i="11"/>
  <c r="P7" i="15"/>
  <c r="P48" i="11"/>
  <c r="P12" i="15" s="1"/>
  <c r="M14" i="16"/>
  <c r="M12" i="16" s="1"/>
  <c r="N27" i="15"/>
  <c r="L20" i="16"/>
  <c r="L51" i="16" s="1"/>
  <c r="O21" i="27"/>
  <c r="O26" i="15"/>
  <c r="R44" i="11"/>
  <c r="P50" i="11" l="1"/>
  <c r="N13" i="16"/>
  <c r="M18" i="16"/>
  <c r="M16" i="16" s="1"/>
  <c r="M58" i="16" s="1"/>
  <c r="C9" i="24"/>
  <c r="M54" i="16"/>
  <c r="M56" i="16" s="1"/>
  <c r="S15" i="4"/>
  <c r="S18" i="4"/>
  <c r="S21" i="4" s="1"/>
  <c r="P9" i="15"/>
  <c r="O13" i="16" s="1"/>
  <c r="Q65" i="11"/>
  <c r="Q67" i="11" s="1"/>
  <c r="R43" i="11"/>
  <c r="R45" i="11" s="1"/>
  <c r="Q40" i="11"/>
  <c r="Q8" i="15" s="1"/>
  <c r="Q62" i="11"/>
  <c r="Q14" i="15" s="1"/>
  <c r="T12" i="4"/>
  <c r="S26" i="11"/>
  <c r="R29" i="11"/>
  <c r="R34" i="11"/>
  <c r="R37" i="11" s="1"/>
  <c r="U30" i="4"/>
  <c r="U31" i="4" s="1"/>
  <c r="U33" i="4" s="1"/>
  <c r="M29" i="15"/>
  <c r="M30" i="15" s="1"/>
  <c r="O22" i="27"/>
  <c r="Q22" i="4"/>
  <c r="P25" i="4"/>
  <c r="P26" i="4" s="1"/>
  <c r="P38" i="4" s="1"/>
  <c r="P43" i="4" s="1"/>
  <c r="P44" i="4" s="1"/>
  <c r="N13" i="15" s="1"/>
  <c r="N15" i="15" s="1"/>
  <c r="S37" i="21"/>
  <c r="S39" i="21" s="1"/>
  <c r="S6" i="15"/>
  <c r="T31" i="21"/>
  <c r="T35" i="21" s="1"/>
  <c r="T28" i="21"/>
  <c r="U24" i="21"/>
  <c r="S35" i="4"/>
  <c r="S36" i="4" s="1"/>
  <c r="Q7" i="15"/>
  <c r="Q9" i="15" s="1"/>
  <c r="P13" i="16" s="1"/>
  <c r="Q48" i="11"/>
  <c r="Q12" i="15" s="1"/>
  <c r="O27" i="15"/>
  <c r="N14" i="16"/>
  <c r="P21" i="27"/>
  <c r="P26" i="15"/>
  <c r="S44" i="11"/>
  <c r="M20" i="16" l="1"/>
  <c r="M51" i="16" s="1"/>
  <c r="N12" i="16"/>
  <c r="N54" i="16" s="1"/>
  <c r="N56" i="16" s="1"/>
  <c r="N17" i="15"/>
  <c r="N18" i="15" s="1"/>
  <c r="C10" i="24"/>
  <c r="N18" i="16"/>
  <c r="N16" i="16" s="1"/>
  <c r="N58" i="16" s="1"/>
  <c r="M25" i="16"/>
  <c r="M59" i="16"/>
  <c r="S43" i="11"/>
  <c r="S45" i="11" s="1"/>
  <c r="R65" i="11"/>
  <c r="R67" i="11" s="1"/>
  <c r="T15" i="4"/>
  <c r="T18" i="4"/>
  <c r="T21" i="4" s="1"/>
  <c r="R40" i="11"/>
  <c r="R8" i="15" s="1"/>
  <c r="R62" i="11"/>
  <c r="R14" i="15" s="1"/>
  <c r="U12" i="4"/>
  <c r="S34" i="11"/>
  <c r="S37" i="11" s="1"/>
  <c r="S29" i="11"/>
  <c r="T26" i="11"/>
  <c r="V30" i="4"/>
  <c r="V31" i="4" s="1"/>
  <c r="V33" i="4" s="1"/>
  <c r="R22" i="4"/>
  <c r="Q25" i="4"/>
  <c r="Q26" i="4" s="1"/>
  <c r="Q38" i="4" s="1"/>
  <c r="Q43" i="4" s="1"/>
  <c r="Q44" i="4" s="1"/>
  <c r="O13" i="15" s="1"/>
  <c r="O15" i="15" s="1"/>
  <c r="V24" i="21"/>
  <c r="U31" i="21"/>
  <c r="U35" i="21" s="1"/>
  <c r="U28" i="21"/>
  <c r="T37" i="21"/>
  <c r="T39" i="21" s="1"/>
  <c r="T6" i="15"/>
  <c r="T35" i="4"/>
  <c r="T36" i="4" s="1"/>
  <c r="R7" i="15"/>
  <c r="R48" i="11"/>
  <c r="R12" i="15" s="1"/>
  <c r="Q50" i="11"/>
  <c r="P27" i="15"/>
  <c r="O18" i="16" s="1"/>
  <c r="O16" i="16" s="1"/>
  <c r="O58" i="16" s="1"/>
  <c r="O14" i="16"/>
  <c r="O12" i="16" s="1"/>
  <c r="Q21" i="27"/>
  <c r="Q26" i="15"/>
  <c r="P22" i="27"/>
  <c r="T44" i="11"/>
  <c r="N59" i="16" l="1"/>
  <c r="N29" i="15"/>
  <c r="O17" i="15"/>
  <c r="O18" i="15" s="1"/>
  <c r="N20" i="16"/>
  <c r="N51" i="16" s="1"/>
  <c r="N25" i="16"/>
  <c r="O54" i="16"/>
  <c r="O56" i="16" s="1"/>
  <c r="O59" i="16" s="1"/>
  <c r="O25" i="16"/>
  <c r="R9" i="15"/>
  <c r="U15" i="4"/>
  <c r="U18" i="4"/>
  <c r="U21" i="4" s="1"/>
  <c r="S62" i="11"/>
  <c r="S14" i="15" s="1"/>
  <c r="S40" i="11"/>
  <c r="S8" i="15" s="1"/>
  <c r="V12" i="4"/>
  <c r="U26" i="11"/>
  <c r="T34" i="11"/>
  <c r="T37" i="11" s="1"/>
  <c r="T29" i="11"/>
  <c r="S65" i="11"/>
  <c r="S67" i="11" s="1"/>
  <c r="T43" i="11"/>
  <c r="T45" i="11" s="1"/>
  <c r="W30" i="4"/>
  <c r="W31" i="4" s="1"/>
  <c r="W33" i="4" s="1"/>
  <c r="O29" i="15"/>
  <c r="S22" i="4"/>
  <c r="R25" i="4"/>
  <c r="R26" i="4" s="1"/>
  <c r="R38" i="4" s="1"/>
  <c r="R43" i="4" s="1"/>
  <c r="R44" i="4" s="1"/>
  <c r="P13" i="15" s="1"/>
  <c r="P15" i="15" s="1"/>
  <c r="P17" i="15" s="1"/>
  <c r="P18" i="15" s="1"/>
  <c r="V28" i="21"/>
  <c r="W24" i="21"/>
  <c r="V31" i="21"/>
  <c r="V35" i="21" s="1"/>
  <c r="U37" i="21"/>
  <c r="U39" i="21" s="1"/>
  <c r="U6" i="15"/>
  <c r="U35" i="4"/>
  <c r="U36" i="4" s="1"/>
  <c r="R50" i="11"/>
  <c r="S7" i="15"/>
  <c r="S48" i="11"/>
  <c r="S12" i="15" s="1"/>
  <c r="P14" i="16"/>
  <c r="P12" i="16" s="1"/>
  <c r="Q27" i="15"/>
  <c r="Q22" i="27"/>
  <c r="O20" i="16"/>
  <c r="O51" i="16" s="1"/>
  <c r="R21" i="27"/>
  <c r="R26" i="15"/>
  <c r="U44" i="11"/>
  <c r="N30" i="15" l="1"/>
  <c r="O30" i="15" s="1"/>
  <c r="C12" i="24"/>
  <c r="Q13" i="16"/>
  <c r="P18" i="16"/>
  <c r="P16" i="16" s="1"/>
  <c r="P58" i="16" s="1"/>
  <c r="P54" i="16"/>
  <c r="P56" i="16" s="1"/>
  <c r="T62" i="11"/>
  <c r="T14" i="15" s="1"/>
  <c r="T40" i="11"/>
  <c r="T8" i="15" s="1"/>
  <c r="W12" i="4"/>
  <c r="U34" i="11"/>
  <c r="U37" i="11" s="1"/>
  <c r="U29" i="11"/>
  <c r="V26" i="11"/>
  <c r="U43" i="11"/>
  <c r="U45" i="11" s="1"/>
  <c r="T65" i="11"/>
  <c r="T67" i="11" s="1"/>
  <c r="S9" i="15"/>
  <c r="R13" i="16" s="1"/>
  <c r="V15" i="4"/>
  <c r="V18" i="4"/>
  <c r="V21" i="4" s="1"/>
  <c r="X30" i="4"/>
  <c r="X31" i="4" s="1"/>
  <c r="X33" i="4" s="1"/>
  <c r="P29" i="15"/>
  <c r="T22" i="4"/>
  <c r="S25" i="4"/>
  <c r="S26" i="4" s="1"/>
  <c r="S38" i="4" s="1"/>
  <c r="S43" i="4" s="1"/>
  <c r="S44" i="4" s="1"/>
  <c r="Q13" i="15" s="1"/>
  <c r="Q15" i="15" s="1"/>
  <c r="Q17" i="15" s="1"/>
  <c r="Q18" i="15" s="1"/>
  <c r="V37" i="21"/>
  <c r="V39" i="21" s="1"/>
  <c r="V6" i="15"/>
  <c r="W31" i="21"/>
  <c r="W35" i="21" s="1"/>
  <c r="W28" i="21"/>
  <c r="X24" i="21"/>
  <c r="V35" i="4"/>
  <c r="V36" i="4" s="1"/>
  <c r="S50" i="11"/>
  <c r="T7" i="15"/>
  <c r="T48" i="11"/>
  <c r="T12" i="15" s="1"/>
  <c r="Q14" i="16"/>
  <c r="R27" i="15"/>
  <c r="Q18" i="16" s="1"/>
  <c r="Q16" i="16" s="1"/>
  <c r="Q58" i="16" s="1"/>
  <c r="S21" i="27"/>
  <c r="S26" i="15"/>
  <c r="R22" i="27"/>
  <c r="V44" i="11"/>
  <c r="Q12" i="16" l="1"/>
  <c r="Q54" i="16" s="1"/>
  <c r="Q56" i="16" s="1"/>
  <c r="Q59" i="16" s="1"/>
  <c r="P20" i="16"/>
  <c r="P51" i="16" s="1"/>
  <c r="P30" i="15"/>
  <c r="P25" i="16"/>
  <c r="P59" i="16"/>
  <c r="Q25" i="16"/>
  <c r="T9" i="15"/>
  <c r="V43" i="11"/>
  <c r="V45" i="11" s="1"/>
  <c r="U65" i="11"/>
  <c r="U67" i="11" s="1"/>
  <c r="X12" i="4"/>
  <c r="V29" i="11"/>
  <c r="W26" i="11"/>
  <c r="V34" i="11"/>
  <c r="V37" i="11" s="1"/>
  <c r="W15" i="4"/>
  <c r="W18" i="4"/>
  <c r="W21" i="4" s="1"/>
  <c r="U62" i="11"/>
  <c r="U14" i="15" s="1"/>
  <c r="U40" i="11"/>
  <c r="U8" i="15" s="1"/>
  <c r="Y30" i="4"/>
  <c r="Y31" i="4" s="1"/>
  <c r="Y33" i="4" s="1"/>
  <c r="Q29" i="15"/>
  <c r="U22" i="4"/>
  <c r="T25" i="4"/>
  <c r="T26" i="4" s="1"/>
  <c r="T38" i="4" s="1"/>
  <c r="T43" i="4" s="1"/>
  <c r="T44" i="4" s="1"/>
  <c r="R13" i="15" s="1"/>
  <c r="R15" i="15" s="1"/>
  <c r="R17" i="15" s="1"/>
  <c r="R18" i="15" s="1"/>
  <c r="T50" i="11"/>
  <c r="W37" i="21"/>
  <c r="W39" i="21" s="1"/>
  <c r="W6" i="15"/>
  <c r="X31" i="21"/>
  <c r="X35" i="21" s="1"/>
  <c r="X28" i="21"/>
  <c r="Y24" i="21"/>
  <c r="W35" i="4"/>
  <c r="W36" i="4" s="1"/>
  <c r="U7" i="15"/>
  <c r="U48" i="11"/>
  <c r="U12" i="15" s="1"/>
  <c r="S13" i="16"/>
  <c r="S22" i="27"/>
  <c r="Q20" i="16"/>
  <c r="Q51" i="16" s="1"/>
  <c r="S27" i="15"/>
  <c r="R18" i="16" s="1"/>
  <c r="R16" i="16" s="1"/>
  <c r="R58" i="16" s="1"/>
  <c r="R14" i="16"/>
  <c r="R12" i="16" s="1"/>
  <c r="T21" i="27"/>
  <c r="T26" i="15"/>
  <c r="W44" i="11"/>
  <c r="Q30" i="15" l="1"/>
  <c r="R54" i="16"/>
  <c r="R56" i="16" s="1"/>
  <c r="R59" i="16" s="1"/>
  <c r="R25" i="16"/>
  <c r="V62" i="11"/>
  <c r="V14" i="15" s="1"/>
  <c r="V40" i="11"/>
  <c r="V8" i="15" s="1"/>
  <c r="X15" i="4"/>
  <c r="X18" i="4"/>
  <c r="X21" i="4" s="1"/>
  <c r="W43" i="11"/>
  <c r="W45" i="11" s="1"/>
  <c r="V65" i="11"/>
  <c r="V67" i="11" s="1"/>
  <c r="U9" i="15"/>
  <c r="T13" i="16" s="1"/>
  <c r="Y12" i="4"/>
  <c r="X26" i="11"/>
  <c r="W29" i="11"/>
  <c r="W34" i="11"/>
  <c r="W37" i="11" s="1"/>
  <c r="Z30" i="4"/>
  <c r="Z31" i="4" s="1"/>
  <c r="Z33" i="4" s="1"/>
  <c r="R29" i="15"/>
  <c r="V22" i="4"/>
  <c r="U25" i="4"/>
  <c r="U26" i="4" s="1"/>
  <c r="U38" i="4" s="1"/>
  <c r="U43" i="4" s="1"/>
  <c r="U44" i="4" s="1"/>
  <c r="S13" i="15" s="1"/>
  <c r="S15" i="15" s="1"/>
  <c r="S17" i="15" s="1"/>
  <c r="S18" i="15" s="1"/>
  <c r="Z24" i="21"/>
  <c r="Y28" i="21"/>
  <c r="Y31" i="21"/>
  <c r="Y35" i="21" s="1"/>
  <c r="X37" i="21"/>
  <c r="X39" i="21" s="1"/>
  <c r="X6" i="15"/>
  <c r="X35" i="4"/>
  <c r="X36" i="4" s="1"/>
  <c r="U50" i="11"/>
  <c r="V7" i="15"/>
  <c r="V9" i="15" s="1"/>
  <c r="V48" i="11"/>
  <c r="V12" i="15" s="1"/>
  <c r="T27" i="15"/>
  <c r="S18" i="16" s="1"/>
  <c r="S16" i="16" s="1"/>
  <c r="S58" i="16" s="1"/>
  <c r="S14" i="16"/>
  <c r="S12" i="16" s="1"/>
  <c r="R20" i="16"/>
  <c r="R51" i="16" s="1"/>
  <c r="U21" i="27"/>
  <c r="U26" i="15"/>
  <c r="T22" i="27"/>
  <c r="X44" i="11"/>
  <c r="R30" i="15" l="1"/>
  <c r="S54" i="16"/>
  <c r="S56" i="16" s="1"/>
  <c r="S59" i="16" s="1"/>
  <c r="S25" i="16"/>
  <c r="W40" i="11"/>
  <c r="W8" i="15" s="1"/>
  <c r="W62" i="11"/>
  <c r="W14" i="15" s="1"/>
  <c r="Y15" i="4"/>
  <c r="Y18" i="4"/>
  <c r="Y21" i="4" s="1"/>
  <c r="W65" i="11"/>
  <c r="W67" i="11" s="1"/>
  <c r="X43" i="11"/>
  <c r="V50" i="11"/>
  <c r="Z12" i="4"/>
  <c r="Y26" i="11"/>
  <c r="X34" i="11"/>
  <c r="X37" i="11" s="1"/>
  <c r="X29" i="11"/>
  <c r="AA30" i="4"/>
  <c r="AA31" i="4" s="1"/>
  <c r="AA33" i="4" s="1"/>
  <c r="S29" i="15"/>
  <c r="W22" i="4"/>
  <c r="V25" i="4"/>
  <c r="V26" i="4" s="1"/>
  <c r="V38" i="4" s="1"/>
  <c r="V43" i="4" s="1"/>
  <c r="V44" i="4" s="1"/>
  <c r="T13" i="15" s="1"/>
  <c r="T15" i="15" s="1"/>
  <c r="T17" i="15" s="1"/>
  <c r="T18" i="15" s="1"/>
  <c r="Z31" i="21"/>
  <c r="Z35" i="21" s="1"/>
  <c r="Z28" i="21"/>
  <c r="Y37" i="21"/>
  <c r="Y39" i="21" s="1"/>
  <c r="Y6" i="15"/>
  <c r="U22" i="27"/>
  <c r="Y35" i="4"/>
  <c r="Y36" i="4" s="1"/>
  <c r="U13" i="16"/>
  <c r="W7" i="15"/>
  <c r="W48" i="11"/>
  <c r="W12" i="15" s="1"/>
  <c r="T14" i="16"/>
  <c r="T12" i="16" s="1"/>
  <c r="U27" i="15"/>
  <c r="T18" i="16" s="1"/>
  <c r="T16" i="16" s="1"/>
  <c r="T58" i="16" s="1"/>
  <c r="S20" i="16"/>
  <c r="S51" i="16" s="1"/>
  <c r="V21" i="27"/>
  <c r="V26" i="15"/>
  <c r="Y44" i="11"/>
  <c r="X45" i="11"/>
  <c r="W9" i="15" l="1"/>
  <c r="S30" i="15"/>
  <c r="T54" i="16"/>
  <c r="T56" i="16" s="1"/>
  <c r="T59" i="16" s="1"/>
  <c r="T25" i="16"/>
  <c r="Z15" i="4"/>
  <c r="Z18" i="4"/>
  <c r="Z21" i="4" s="1"/>
  <c r="Y43" i="11"/>
  <c r="Y45" i="11" s="1"/>
  <c r="X65" i="11"/>
  <c r="X67" i="11" s="1"/>
  <c r="X62" i="11"/>
  <c r="X14" i="15" s="1"/>
  <c r="X40" i="11"/>
  <c r="X8" i="15" s="1"/>
  <c r="AA12" i="4"/>
  <c r="Y34" i="11"/>
  <c r="Y37" i="11" s="1"/>
  <c r="Z26" i="11"/>
  <c r="Y29" i="11"/>
  <c r="AB30" i="4"/>
  <c r="AB31" i="4" s="1"/>
  <c r="AB33" i="4" s="1"/>
  <c r="T29" i="15"/>
  <c r="X22" i="4"/>
  <c r="W25" i="4"/>
  <c r="W26" i="4" s="1"/>
  <c r="W38" i="4" s="1"/>
  <c r="W43" i="4" s="1"/>
  <c r="W44" i="4" s="1"/>
  <c r="U13" i="15" s="1"/>
  <c r="U15" i="15" s="1"/>
  <c r="U17" i="15" s="1"/>
  <c r="U18" i="15" s="1"/>
  <c r="Z37" i="21"/>
  <c r="Z39" i="21" s="1"/>
  <c r="Z6" i="15"/>
  <c r="AB36" i="21" s="1"/>
  <c r="AB35" i="21"/>
  <c r="Z35" i="4"/>
  <c r="Z36" i="4" s="1"/>
  <c r="V13" i="16"/>
  <c r="X7" i="15"/>
  <c r="X48" i="11"/>
  <c r="X12" i="15" s="1"/>
  <c r="W50" i="11"/>
  <c r="T20" i="16"/>
  <c r="T51" i="16" s="1"/>
  <c r="U14" i="16"/>
  <c r="U12" i="16" s="1"/>
  <c r="V27" i="15"/>
  <c r="U18" i="16" s="1"/>
  <c r="U16" i="16" s="1"/>
  <c r="U58" i="16" s="1"/>
  <c r="W21" i="27"/>
  <c r="W26" i="15"/>
  <c r="V22" i="27"/>
  <c r="Z44" i="11"/>
  <c r="T30" i="15" l="1"/>
  <c r="U54" i="16"/>
  <c r="U56" i="16" s="1"/>
  <c r="U59" i="16" s="1"/>
  <c r="U25" i="16"/>
  <c r="X9" i="15"/>
  <c r="AA15" i="4"/>
  <c r="AA18" i="4"/>
  <c r="AA21" i="4" s="1"/>
  <c r="Y62" i="11"/>
  <c r="Y14" i="15" s="1"/>
  <c r="Y40" i="11"/>
  <c r="Y8" i="15" s="1"/>
  <c r="Z43" i="11"/>
  <c r="Z45" i="11" s="1"/>
  <c r="Z7" i="15" s="1"/>
  <c r="Y65" i="11"/>
  <c r="Y67" i="11" s="1"/>
  <c r="AB12" i="4"/>
  <c r="Z34" i="11"/>
  <c r="Z37" i="11" s="1"/>
  <c r="Z65" i="11" s="1"/>
  <c r="Z67" i="11" s="1"/>
  <c r="Z29" i="11"/>
  <c r="U29" i="15"/>
  <c r="Y22" i="4"/>
  <c r="X25" i="4"/>
  <c r="X26" i="4" s="1"/>
  <c r="X38" i="4" s="1"/>
  <c r="X43" i="4" s="1"/>
  <c r="X44" i="4" s="1"/>
  <c r="V13" i="15" s="1"/>
  <c r="V15" i="15" s="1"/>
  <c r="V17" i="15" s="1"/>
  <c r="V18" i="15" s="1"/>
  <c r="AB37" i="21"/>
  <c r="W22" i="27"/>
  <c r="AB35" i="4"/>
  <c r="AA35" i="4"/>
  <c r="AA36" i="4" s="1"/>
  <c r="X50" i="11"/>
  <c r="Y7" i="15"/>
  <c r="Y48" i="11"/>
  <c r="Y12" i="15" s="1"/>
  <c r="W13" i="16"/>
  <c r="U20" i="16"/>
  <c r="U51" i="16" s="1"/>
  <c r="W27" i="15"/>
  <c r="V18" i="16" s="1"/>
  <c r="V16" i="16" s="1"/>
  <c r="V58" i="16" s="1"/>
  <c r="V14" i="16"/>
  <c r="V12" i="16" s="1"/>
  <c r="X21" i="27"/>
  <c r="X26" i="15"/>
  <c r="U30" i="15" l="1"/>
  <c r="V54" i="16"/>
  <c r="V56" i="16" s="1"/>
  <c r="V59" i="16" s="1"/>
  <c r="V25" i="16"/>
  <c r="Z48" i="11"/>
  <c r="Z12" i="15" s="1"/>
  <c r="AB15" i="4"/>
  <c r="AB18" i="4"/>
  <c r="AB21" i="4" s="1"/>
  <c r="Y9" i="15"/>
  <c r="Z62" i="11"/>
  <c r="Z14" i="15" s="1"/>
  <c r="Z40" i="11"/>
  <c r="Z8" i="15" s="1"/>
  <c r="Z9" i="15" s="1"/>
  <c r="Y50" i="11"/>
  <c r="V29" i="15"/>
  <c r="Z22" i="4"/>
  <c r="Y25" i="4"/>
  <c r="Y26" i="4" s="1"/>
  <c r="Y38" i="4" s="1"/>
  <c r="Y43" i="4" s="1"/>
  <c r="Y44" i="4" s="1"/>
  <c r="W13" i="15" s="1"/>
  <c r="W15" i="15" s="1"/>
  <c r="W17" i="15" s="1"/>
  <c r="W18" i="15" s="1"/>
  <c r="AB36" i="4"/>
  <c r="X13" i="16"/>
  <c r="X27" i="15"/>
  <c r="W18" i="16" s="1"/>
  <c r="W16" i="16" s="1"/>
  <c r="W58" i="16" s="1"/>
  <c r="W14" i="16"/>
  <c r="W12" i="16" s="1"/>
  <c r="V20" i="16"/>
  <c r="V51" i="16" s="1"/>
  <c r="Y21" i="27"/>
  <c r="Z26" i="15" s="1"/>
  <c r="Y26" i="15"/>
  <c r="X22" i="27"/>
  <c r="V30" i="15" l="1"/>
  <c r="Y13" i="16"/>
  <c r="D11" i="24"/>
  <c r="E11" i="24" s="1"/>
  <c r="W54" i="16"/>
  <c r="W56" i="16" s="1"/>
  <c r="W59" i="16" s="1"/>
  <c r="W25" i="16"/>
  <c r="Z50" i="11"/>
  <c r="W29" i="15"/>
  <c r="AA22" i="4"/>
  <c r="Z25" i="4"/>
  <c r="Z26" i="4" s="1"/>
  <c r="Z38" i="4" s="1"/>
  <c r="Z43" i="4" s="1"/>
  <c r="Z44" i="4" s="1"/>
  <c r="X13" i="15" s="1"/>
  <c r="X15" i="15" s="1"/>
  <c r="X17" i="15" s="1"/>
  <c r="X18" i="15" s="1"/>
  <c r="X14" i="16"/>
  <c r="X12" i="16" s="1"/>
  <c r="Y27" i="15"/>
  <c r="X18" i="16" s="1"/>
  <c r="X16" i="16" s="1"/>
  <c r="X58" i="16" s="1"/>
  <c r="Y14" i="16"/>
  <c r="Z27" i="15"/>
  <c r="W20" i="16"/>
  <c r="W51" i="16" s="1"/>
  <c r="Y22" i="27"/>
  <c r="W30" i="15" l="1"/>
  <c r="Y12" i="16"/>
  <c r="Y18" i="16"/>
  <c r="Y16" i="16" s="1"/>
  <c r="Y58" i="16" s="1"/>
  <c r="D9" i="24"/>
  <c r="E9" i="24" s="1"/>
  <c r="X54" i="16"/>
  <c r="X56" i="16" s="1"/>
  <c r="X59" i="16" s="1"/>
  <c r="X25" i="16"/>
  <c r="X29" i="15"/>
  <c r="AB22" i="4"/>
  <c r="AB25" i="4" s="1"/>
  <c r="AA25" i="4"/>
  <c r="AA26" i="4" s="1"/>
  <c r="AA38" i="4" s="1"/>
  <c r="AA43" i="4" s="1"/>
  <c r="AA44" i="4" s="1"/>
  <c r="Y13" i="15" s="1"/>
  <c r="Y15" i="15" s="1"/>
  <c r="Y17" i="15" s="1"/>
  <c r="Y18" i="15" s="1"/>
  <c r="X20" i="16"/>
  <c r="X51" i="16" s="1"/>
  <c r="X30" i="15" l="1"/>
  <c r="Y25" i="16"/>
  <c r="Y54" i="16"/>
  <c r="Y56" i="16" s="1"/>
  <c r="Y59" i="16" s="1"/>
  <c r="Y20" i="16"/>
  <c r="Y51" i="16" s="1"/>
  <c r="Y29" i="15"/>
  <c r="AB26" i="4"/>
  <c r="AB38" i="4" s="1"/>
  <c r="AB43" i="4" s="1"/>
  <c r="AB44" i="4" s="1"/>
  <c r="Z13" i="15" s="1"/>
  <c r="Z15" i="15" s="1"/>
  <c r="Y30" i="15" l="1"/>
  <c r="Z17" i="15"/>
  <c r="Z18" i="15" s="1"/>
  <c r="D10" i="24"/>
  <c r="E10" i="24" s="1"/>
  <c r="Z29" i="15" l="1"/>
  <c r="B12" i="16"/>
  <c r="Z30" i="15" l="1"/>
  <c r="D12" i="24"/>
  <c r="B20" i="16"/>
  <c r="B51" i="16" s="1"/>
  <c r="B52" i="16" s="1"/>
  <c r="B55" i="16" s="1"/>
  <c r="B54" i="16"/>
  <c r="B24" i="16" l="1"/>
  <c r="B16" i="27" s="1"/>
  <c r="B16" i="30" s="1"/>
  <c r="B3" i="16"/>
  <c r="C13" i="24" s="1"/>
  <c r="E12" i="24"/>
  <c r="A20" i="24" s="1"/>
  <c r="B21" i="16"/>
  <c r="C21" i="16" s="1"/>
  <c r="D21" i="16" s="1"/>
  <c r="E21" i="16" s="1"/>
  <c r="F21" i="16" s="1"/>
  <c r="G21" i="16" s="1"/>
  <c r="H21" i="16" s="1"/>
  <c r="I21" i="16" s="1"/>
  <c r="J21" i="16" s="1"/>
  <c r="K21" i="16" s="1"/>
  <c r="L21" i="16" s="1"/>
  <c r="M21" i="16" s="1"/>
  <c r="N21" i="16" s="1"/>
  <c r="O21" i="16" s="1"/>
  <c r="P21" i="16" s="1"/>
  <c r="Q21" i="16" s="1"/>
  <c r="R21" i="16" s="1"/>
  <c r="S21" i="16" s="1"/>
  <c r="T21" i="16" s="1"/>
  <c r="U21" i="16" s="1"/>
  <c r="V21" i="16" s="1"/>
  <c r="W21" i="16" s="1"/>
  <c r="X21" i="16" s="1"/>
  <c r="Y21" i="16" s="1"/>
  <c r="B56" i="16"/>
  <c r="B59" i="16" s="1"/>
  <c r="B60" i="16" s="1"/>
  <c r="C60" i="16" s="1"/>
  <c r="D60" i="16" s="1"/>
  <c r="E60" i="16" s="1"/>
  <c r="F60" i="16" s="1"/>
  <c r="G60" i="16" s="1"/>
  <c r="H60" i="16" s="1"/>
  <c r="I60" i="16" s="1"/>
  <c r="J60" i="16" s="1"/>
  <c r="K60" i="16" s="1"/>
  <c r="L60" i="16" s="1"/>
  <c r="M60" i="16" s="1"/>
  <c r="N60" i="16" s="1"/>
  <c r="O60" i="16" s="1"/>
  <c r="P60" i="16" s="1"/>
  <c r="Q60" i="16" s="1"/>
  <c r="R60" i="16" s="1"/>
  <c r="S60" i="16" s="1"/>
  <c r="T60" i="16" s="1"/>
  <c r="U60" i="16" s="1"/>
  <c r="V60" i="16" s="1"/>
  <c r="W60" i="16" s="1"/>
  <c r="X60" i="16" s="1"/>
  <c r="Y60" i="16" s="1"/>
  <c r="C7" i="16" l="1"/>
  <c r="C6" i="16"/>
  <c r="C5" i="16"/>
  <c r="A8" i="16" a="1"/>
  <c r="C14" i="24" s="1" a="1"/>
  <c r="B17" i="27"/>
  <c r="B25" i="16"/>
  <c r="B26" i="16" s="1"/>
  <c r="C26" i="16" s="1"/>
  <c r="D26" i="16" s="1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V26" i="16" s="1"/>
  <c r="W26" i="16" s="1"/>
  <c r="X26" i="16" s="1"/>
  <c r="Y26" i="16" s="1"/>
  <c r="E13" i="24"/>
  <c r="C14" i="24" l="1"/>
  <c r="E14" i="24" s="1"/>
  <c r="E15" i="24"/>
  <c r="E17" i="24"/>
  <c r="E16" i="24"/>
  <c r="A8" i="16"/>
  <c r="B14" i="24" s="1" a="1"/>
  <c r="B14" i="24" s="1"/>
  <c r="C8" i="16"/>
  <c r="F16" i="30"/>
  <c r="F17" i="30" s="1"/>
  <c r="B17" i="30"/>
  <c r="B3" i="3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<sst xmlns="http://schemas.openxmlformats.org/spreadsheetml/2006/main" count="444" uniqueCount="392">
  <si>
    <t>Revenue</t>
  </si>
  <si>
    <t>Cost of Sales</t>
  </si>
  <si>
    <t>Total Revenue</t>
  </si>
  <si>
    <t>Bandwidth Requirements</t>
  </si>
  <si>
    <t>Monthly</t>
  </si>
  <si>
    <t>Expenses</t>
  </si>
  <si>
    <t>Total Cost of Sales</t>
  </si>
  <si>
    <t>Gross Margin</t>
  </si>
  <si>
    <t>GM%</t>
  </si>
  <si>
    <t>Bandwidth Costs</t>
  </si>
  <si>
    <t>Salaries</t>
  </si>
  <si>
    <t>Sharing</t>
  </si>
  <si>
    <t>Technical Manager</t>
  </si>
  <si>
    <t>General Manager/CEO</t>
  </si>
  <si>
    <t>Note:</t>
  </si>
  <si>
    <t>Figure below are cost to</t>
  </si>
  <si>
    <t>Company</t>
  </si>
  <si>
    <t>Onsite Tech 1</t>
  </si>
  <si>
    <t>Onsite Tech 2</t>
  </si>
  <si>
    <t>Onsite Tech 3</t>
  </si>
  <si>
    <t>Operations Manager</t>
  </si>
  <si>
    <t>Admin Assist 1</t>
  </si>
  <si>
    <t>Admin Assist 2</t>
  </si>
  <si>
    <t>Once-Off</t>
  </si>
  <si>
    <t>Total</t>
  </si>
  <si>
    <t>Type</t>
  </si>
  <si>
    <t>Make Model</t>
  </si>
  <si>
    <t>Total Units</t>
  </si>
  <si>
    <t>Cost Per Unit</t>
  </si>
  <si>
    <t>Profit &amp; Loss</t>
  </si>
  <si>
    <t>Cash Flow</t>
  </si>
  <si>
    <t>a.</t>
  </si>
  <si>
    <t>Total Capex</t>
  </si>
  <si>
    <t>b.</t>
  </si>
  <si>
    <t>c.</t>
  </si>
  <si>
    <t>d.</t>
  </si>
  <si>
    <t>Cost of Sale</t>
  </si>
  <si>
    <t>e.</t>
  </si>
  <si>
    <t>f.</t>
  </si>
  <si>
    <t>g.</t>
  </si>
  <si>
    <t>YE Profit</t>
  </si>
  <si>
    <t>Grant Funding</t>
  </si>
  <si>
    <t>Loans</t>
  </si>
  <si>
    <t>Capex</t>
  </si>
  <si>
    <t>Item #</t>
  </si>
  <si>
    <t>Vouchers</t>
  </si>
  <si>
    <t>Inflows</t>
  </si>
  <si>
    <t>Outflows</t>
  </si>
  <si>
    <t>Resourse</t>
  </si>
  <si>
    <t>Total Cost</t>
  </si>
  <si>
    <t>Senior Engineer (Team Leader)</t>
  </si>
  <si>
    <t>Mid Level Tech</t>
  </si>
  <si>
    <t>Jnr Tech</t>
  </si>
  <si>
    <t>Assistant</t>
  </si>
  <si>
    <t>Output Summary</t>
  </si>
  <si>
    <t>Year 1</t>
  </si>
  <si>
    <t>Year 2</t>
  </si>
  <si>
    <t>Step by Step Guide to Complete the Finance Workbook</t>
  </si>
  <si>
    <t>Voucher Users</t>
  </si>
  <si>
    <t>A.</t>
  </si>
  <si>
    <t>Voucher Assumptions</t>
  </si>
  <si>
    <t>Monthly (32 Days)</t>
  </si>
  <si>
    <t>Half (16 Days)</t>
  </si>
  <si>
    <t>Weekly (8 Days)</t>
  </si>
  <si>
    <t>Week Ender (3 Days)</t>
  </si>
  <si>
    <t>Commissions</t>
  </si>
  <si>
    <t>Sales Commissions</t>
  </si>
  <si>
    <t>B.</t>
  </si>
  <si>
    <t>Rates</t>
  </si>
  <si>
    <t>Rollout Assumptions</t>
  </si>
  <si>
    <t>Voucher Income Per Month</t>
  </si>
  <si>
    <t>Voucher Commissions Paid</t>
  </si>
  <si>
    <t>Net Voucher Income</t>
  </si>
  <si>
    <t>Total Voucher Income</t>
  </si>
  <si>
    <t>Voucher Income</t>
  </si>
  <si>
    <t>No of Voucher Sales per Month</t>
  </si>
  <si>
    <t>Total No Voucher Sales</t>
  </si>
  <si>
    <t>Hotspots (Indoor)</t>
  </si>
  <si>
    <t>Hotspots (Outdoor)</t>
  </si>
  <si>
    <t>Point to Point (P2P)</t>
  </si>
  <si>
    <t>Point to Multi-Point (P2MP)</t>
  </si>
  <si>
    <t>POE Switches</t>
  </si>
  <si>
    <t>Cable (Units = Meters)</t>
  </si>
  <si>
    <t>Mikrotik Switches</t>
  </si>
  <si>
    <t>Masts (5M) - Delivery, Civils &amp; Install</t>
  </si>
  <si>
    <t>Masts (10M) - Delivery, Civils &amp; Install</t>
  </si>
  <si>
    <t>Masts (15M) - Delivery, Civils &amp; Install</t>
  </si>
  <si>
    <t>Rate Card</t>
  </si>
  <si>
    <t>Basic</t>
  </si>
  <si>
    <t>Standard</t>
  </si>
  <si>
    <t>Gold</t>
  </si>
  <si>
    <t>Diamond</t>
  </si>
  <si>
    <t>Uplink (Mbt)</t>
  </si>
  <si>
    <t>Downlink (Mbt)</t>
  </si>
  <si>
    <t>1. New Customer Take On's</t>
  </si>
  <si>
    <t>Total New Customer Take On's</t>
  </si>
  <si>
    <t>New Customer Take On's</t>
  </si>
  <si>
    <t>Monthly  Customer Billing</t>
  </si>
  <si>
    <t>Installation Billing</t>
  </si>
  <si>
    <t>3. Cumulative Customer Billing</t>
  </si>
  <si>
    <t>Installation Cost</t>
  </si>
  <si>
    <t>Frequency</t>
  </si>
  <si>
    <t>2. New Installation Income</t>
  </si>
  <si>
    <t>4. Commissions Payable</t>
  </si>
  <si>
    <t>Commission Due</t>
  </si>
  <si>
    <t>Installation Income</t>
  </si>
  <si>
    <t>Commissions Payable</t>
  </si>
  <si>
    <t>Monthly Subscriber Sales</t>
  </si>
  <si>
    <t>Total Monthly Subscriber Sales</t>
  </si>
  <si>
    <t xml:space="preserve">Monthly Subscribers </t>
  </si>
  <si>
    <t>Monthly Subscribers (Fixed)</t>
  </si>
  <si>
    <t>Salaries &amp; Wages</t>
  </si>
  <si>
    <t>Accounting Fees</t>
  </si>
  <si>
    <t>Advertising</t>
  </si>
  <si>
    <t>Bad Debts</t>
  </si>
  <si>
    <t>Bank Charges</t>
  </si>
  <si>
    <t>Casual Wages</t>
  </si>
  <si>
    <t>Climbing Certification &amp; Equipment</t>
  </si>
  <si>
    <t>Company Secretarial Costs</t>
  </si>
  <si>
    <t>Computer Expenses</t>
  </si>
  <si>
    <t>Consulting Fees</t>
  </si>
  <si>
    <t>Courier</t>
  </si>
  <si>
    <t>Depreciation</t>
  </si>
  <si>
    <t>Discount Allowed</t>
  </si>
  <si>
    <t>Domain Services</t>
  </si>
  <si>
    <t>Electricity &amp; Water</t>
  </si>
  <si>
    <t>Entertainment</t>
  </si>
  <si>
    <t>Equipment Rental</t>
  </si>
  <si>
    <t>General Expenses</t>
  </si>
  <si>
    <t>Insurance</t>
  </si>
  <si>
    <t>Interest Paid</t>
  </si>
  <si>
    <t>It: Hosting &amp; Domain</t>
  </si>
  <si>
    <t>Legal Fees</t>
  </si>
  <si>
    <t>Maintenance</t>
  </si>
  <si>
    <t>Marketing</t>
  </si>
  <si>
    <t>Memberships / Subscriptions</t>
  </si>
  <si>
    <t>Motor Vehicle Expenses</t>
  </si>
  <si>
    <t>Network Equipment Rental</t>
  </si>
  <si>
    <t>Office Beverages &amp; Cleaning</t>
  </si>
  <si>
    <t>Office Rent</t>
  </si>
  <si>
    <t>Payroll Taxes</t>
  </si>
  <si>
    <t>Postage</t>
  </si>
  <si>
    <t>Printing &amp; Stationery</t>
  </si>
  <si>
    <t>Regulatory Fees</t>
  </si>
  <si>
    <t>Repairs &amp; Maintenance</t>
  </si>
  <si>
    <t>Security</t>
  </si>
  <si>
    <t>Software Cloud Rental</t>
  </si>
  <si>
    <t>Software Licenses</t>
  </si>
  <si>
    <t>Staff - Bonus's</t>
  </si>
  <si>
    <t>Staff Costs</t>
  </si>
  <si>
    <t>Staff Uniforms</t>
  </si>
  <si>
    <t>Staff Welfare Assistance</t>
  </si>
  <si>
    <t>Telephone &amp; Internet</t>
  </si>
  <si>
    <t>Tools - Technical</t>
  </si>
  <si>
    <t>Transmitter High Site Rentals</t>
  </si>
  <si>
    <t>Travel &amp; Accommodation</t>
  </si>
  <si>
    <t>Totals</t>
  </si>
  <si>
    <t>Total Expenses</t>
  </si>
  <si>
    <r>
      <t xml:space="preserve">Cum Profit / </t>
    </r>
    <r>
      <rPr>
        <sz val="10"/>
        <color rgb="FFFF0000"/>
        <rFont val="Calibri"/>
        <family val="2"/>
        <scheme val="minor"/>
      </rPr>
      <t>(Loss)</t>
    </r>
  </si>
  <si>
    <r>
      <t xml:space="preserve">Net Profit / </t>
    </r>
    <r>
      <rPr>
        <b/>
        <sz val="10"/>
        <color rgb="FFFF0000"/>
        <rFont val="Calibri"/>
        <family val="2"/>
        <scheme val="minor"/>
      </rPr>
      <t>(Loss)</t>
    </r>
  </si>
  <si>
    <t>A. Network Assets</t>
  </si>
  <si>
    <t>Office Furniture</t>
  </si>
  <si>
    <t>Laptops</t>
  </si>
  <si>
    <t>Desk Tops</t>
  </si>
  <si>
    <t>Mobile Phones</t>
  </si>
  <si>
    <t>Vehicles</t>
  </si>
  <si>
    <t>G</t>
  </si>
  <si>
    <t>L</t>
  </si>
  <si>
    <t>C</t>
  </si>
  <si>
    <t>Capex / Assets</t>
  </si>
  <si>
    <t>Months</t>
  </si>
  <si>
    <t>Network Assets</t>
  </si>
  <si>
    <t>Office Equipment</t>
  </si>
  <si>
    <t>A. Asset Categories</t>
  </si>
  <si>
    <t>Cash on Hand</t>
  </si>
  <si>
    <t>C. Depreciation</t>
  </si>
  <si>
    <t>Net Asset (After Depreciation)</t>
  </si>
  <si>
    <t>Operational Income</t>
  </si>
  <si>
    <t>Add: Depreciation</t>
  </si>
  <si>
    <t>Net Cash</t>
  </si>
  <si>
    <t>Cum Net Cash</t>
  </si>
  <si>
    <t>Network Installation</t>
  </si>
  <si>
    <t>KEY INDICATORS</t>
  </si>
  <si>
    <t>Income (Operational)</t>
  </si>
  <si>
    <t>Total Period</t>
  </si>
  <si>
    <t>Customer Installations</t>
  </si>
  <si>
    <t>5. Installation Costs</t>
  </si>
  <si>
    <t>Installer &amp; Travel</t>
  </si>
  <si>
    <t>Total Installation Costs</t>
  </si>
  <si>
    <t>Customer CPE + Cables + Pole</t>
  </si>
  <si>
    <t>Wifi Modem</t>
  </si>
  <si>
    <t>Mikrotik Modem</t>
  </si>
  <si>
    <t>Equipment (Per Customer)</t>
  </si>
  <si>
    <t>Total Equipment</t>
  </si>
  <si>
    <t>Total per Customer</t>
  </si>
  <si>
    <t>Uplink</t>
  </si>
  <si>
    <t>Downlink</t>
  </si>
  <si>
    <t>Total Mbts</t>
  </si>
  <si>
    <t>New Monthly Subscibers</t>
  </si>
  <si>
    <t>Cum Bandwidth</t>
  </si>
  <si>
    <t>Net Usage</t>
  </si>
  <si>
    <t>Rounded Usage (Mbts / 1:1)</t>
  </si>
  <si>
    <t>Total Monthly Sales</t>
  </si>
  <si>
    <t>Total Bandwidth</t>
  </si>
  <si>
    <t>Total Bandwidth Required</t>
  </si>
  <si>
    <t>Cost</t>
  </si>
  <si>
    <t>Installation &amp; Commissioning</t>
  </si>
  <si>
    <t>Access/Monthly Fixed Fee</t>
  </si>
  <si>
    <t>Per Mbt</t>
  </si>
  <si>
    <t>Total Bandwidth Cost</t>
  </si>
  <si>
    <t>Provisions</t>
  </si>
  <si>
    <t>Replacement</t>
  </si>
  <si>
    <t>% of Capex per monh</t>
  </si>
  <si>
    <t>Provision per Month</t>
  </si>
  <si>
    <t>Provision for Replacement</t>
  </si>
  <si>
    <t>Provision: Replacement</t>
  </si>
  <si>
    <t>Provision: Maintenance</t>
  </si>
  <si>
    <t>Voucher User Bandwidth</t>
  </si>
  <si>
    <t>Bandwidth</t>
  </si>
  <si>
    <t>Rounding</t>
  </si>
  <si>
    <t>Net Bandwidth Requirement</t>
  </si>
  <si>
    <t>CAPEX</t>
  </si>
  <si>
    <t>2.b</t>
  </si>
  <si>
    <t>2.a</t>
  </si>
  <si>
    <t>2.c</t>
  </si>
  <si>
    <t>1.a.</t>
  </si>
  <si>
    <t>1.b.</t>
  </si>
  <si>
    <t>Voucher</t>
  </si>
  <si>
    <t>3.a.</t>
  </si>
  <si>
    <t>3.b.</t>
  </si>
  <si>
    <t>3.c.</t>
  </si>
  <si>
    <t>3.d.</t>
  </si>
  <si>
    <t>Subscriber</t>
  </si>
  <si>
    <t>4.a.</t>
  </si>
  <si>
    <t>4.b.</t>
  </si>
  <si>
    <t>4.d.</t>
  </si>
  <si>
    <t>4.c.</t>
  </si>
  <si>
    <t>4.e.</t>
  </si>
  <si>
    <t>4.f.</t>
  </si>
  <si>
    <t>4.g.</t>
  </si>
  <si>
    <t>4.h.</t>
  </si>
  <si>
    <t>Monthly Customer Commissions</t>
  </si>
  <si>
    <t>Net Monthly Customer Commissions</t>
  </si>
  <si>
    <t>5.a</t>
  </si>
  <si>
    <t>5.b</t>
  </si>
  <si>
    <t>6.a.</t>
  </si>
  <si>
    <t>7.a.</t>
  </si>
  <si>
    <t>7.b.</t>
  </si>
  <si>
    <t>Enter your backhaul Fibre/Wireless Costs</t>
  </si>
  <si>
    <t>a. Enter the once-off fee for the installation and commissioning of your internet breakout</t>
  </si>
  <si>
    <t>b. Where applicable, enter the fixed monthly fee for your internet breakout access. In some cases providers charge a fixed access fee over and above the bandwidth required. Where not applicable enter "0".</t>
  </si>
  <si>
    <r>
      <rPr>
        <b/>
        <u/>
        <sz val="9"/>
        <color theme="1"/>
        <rFont val="Calibri"/>
        <family val="2"/>
        <scheme val="minor"/>
      </rPr>
      <t>Assets</t>
    </r>
    <r>
      <rPr>
        <sz val="9"/>
        <color theme="1"/>
        <rFont val="Calibri"/>
        <family val="2"/>
        <scheme val="minor"/>
      </rPr>
      <t xml:space="preserve"> are broken down into:</t>
    </r>
  </si>
  <si>
    <t>Grant Funding Requirement</t>
  </si>
  <si>
    <t>Total Inflows</t>
  </si>
  <si>
    <t>Output Status</t>
  </si>
  <si>
    <t>Step 1</t>
  </si>
  <si>
    <t>Step 2</t>
  </si>
  <si>
    <t>Step 3</t>
  </si>
  <si>
    <t>Step 4</t>
  </si>
  <si>
    <t>Step 5</t>
  </si>
  <si>
    <t>Step 6</t>
  </si>
  <si>
    <t>Step 7</t>
  </si>
  <si>
    <t>Cash Categories</t>
  </si>
  <si>
    <t>Network Assets &amp; Installation</t>
  </si>
  <si>
    <t>Operational Cash Flow</t>
  </si>
  <si>
    <t>C. Network Installation</t>
  </si>
  <si>
    <t>D. Office Equipment</t>
  </si>
  <si>
    <t>D. Vehicles</t>
  </si>
  <si>
    <t>Vehicles (Make Model)</t>
  </si>
  <si>
    <t>Net Total</t>
  </si>
  <si>
    <t>Category Totals</t>
  </si>
  <si>
    <t>Total Network Assets</t>
  </si>
  <si>
    <t>Total Network Installation</t>
  </si>
  <si>
    <t>Total Office Equipment</t>
  </si>
  <si>
    <t>Total Vehicles</t>
  </si>
  <si>
    <t>Solar Power</t>
  </si>
  <si>
    <t>Cash Requirement</t>
  </si>
  <si>
    <t>Total Cash Requirement</t>
  </si>
  <si>
    <t>Total Cash Requiment</t>
  </si>
  <si>
    <t>Grant</t>
  </si>
  <si>
    <t>A. Network Installation Team</t>
  </si>
  <si>
    <t>B. Sundry Installation Team</t>
  </si>
  <si>
    <t>Travel</t>
  </si>
  <si>
    <t>Accomodation</t>
  </si>
  <si>
    <t>Meals</t>
  </si>
  <si>
    <t>Onsite Vehicle</t>
  </si>
  <si>
    <t>C. Organisational Set Up</t>
  </si>
  <si>
    <t>Organisational Set-Up &amp; Network Installation</t>
  </si>
  <si>
    <t>Company Registration</t>
  </si>
  <si>
    <t>Accounting System</t>
  </si>
  <si>
    <t>Regulatory Licenses</t>
  </si>
  <si>
    <t>Network Monitoring Systems</t>
  </si>
  <si>
    <t>Cash Flow AFTER funding committed</t>
  </si>
  <si>
    <t>Total Additional Cash Requirement</t>
  </si>
  <si>
    <t>Cash Assets (Purchased using Cash On Hand)</t>
  </si>
  <si>
    <t>Loan Metrics</t>
  </si>
  <si>
    <t>Principle Debt</t>
  </si>
  <si>
    <t>Loan Period (Months)</t>
  </si>
  <si>
    <t>Interest Rate (Per Annum)</t>
  </si>
  <si>
    <t>Monthly Repayment</t>
  </si>
  <si>
    <t>Loan</t>
  </si>
  <si>
    <t>Use of Funds</t>
  </si>
  <si>
    <t>h.</t>
  </si>
  <si>
    <t>i</t>
  </si>
  <si>
    <t>j.</t>
  </si>
  <si>
    <t>Instructions -</t>
  </si>
  <si>
    <r>
      <t xml:space="preserve">a. Introduce your data </t>
    </r>
    <r>
      <rPr>
        <b/>
        <sz val="9"/>
        <color theme="1"/>
        <rFont val="Calibri"/>
        <family val="2"/>
        <scheme val="minor"/>
      </rPr>
      <t>only in the red tab</t>
    </r>
    <r>
      <rPr>
        <sz val="9"/>
        <color theme="1"/>
        <rFont val="Calibri"/>
        <family val="2"/>
        <scheme val="minor"/>
      </rPr>
      <t xml:space="preserve">s. The blue tabs are linked to the red data, and will automatically display the relevant analyses. </t>
    </r>
  </si>
  <si>
    <r>
      <t xml:space="preserve">b. In the red tabs, only </t>
    </r>
    <r>
      <rPr>
        <b/>
        <sz val="9"/>
        <color theme="1"/>
        <rFont val="Calibri"/>
        <family val="2"/>
        <scheme val="minor"/>
      </rPr>
      <t>complete the cells highlighted</t>
    </r>
    <r>
      <rPr>
        <sz val="9"/>
        <color theme="1"/>
        <rFont val="Calibri"/>
        <family val="2"/>
        <scheme val="minor"/>
      </rPr>
      <t xml:space="preserve"> like this -&gt;</t>
    </r>
  </si>
  <si>
    <t>c. The information required here, is based on the exercises in the Community Network Readiness Assessment Handbook. For these analyses to be accurate reflections of reality, the data entred myst include:</t>
  </si>
  <si>
    <t xml:space="preserve">conclusions of the research into your market (user groups), the community network coverage map, the radio planning (equipmet required), and rates to be charged for your various community network services. </t>
  </si>
  <si>
    <t xml:space="preserve">d. Follow the steps below to complete the data capturing cells. Where not applicable, enter 0. </t>
  </si>
  <si>
    <r>
      <t xml:space="preserve">NB! These </t>
    </r>
    <r>
      <rPr>
        <b/>
        <sz val="9"/>
        <color theme="1"/>
        <rFont val="Calibri"/>
        <family val="2"/>
        <scheme val="minor"/>
      </rPr>
      <t xml:space="preserve">calculations are designed to calculate the costs from installation into the first 2 years of operations, </t>
    </r>
    <r>
      <rPr>
        <sz val="9"/>
        <color theme="1"/>
        <rFont val="Calibri"/>
        <family val="2"/>
        <scheme val="minor"/>
      </rPr>
      <t xml:space="preserve">and exclude any mobilisation and preparation work before this time. </t>
    </r>
  </si>
  <si>
    <t>Data - Red tabs, enter your community network data</t>
  </si>
  <si>
    <t>Enter your Capex items and costs</t>
  </si>
  <si>
    <t xml:space="preserve">a. List all capex items, inlcude the number of units required and amounts as per the network design. </t>
  </si>
  <si>
    <t>Enter projected Voucher usage and sales</t>
  </si>
  <si>
    <t>a. Define the types of voucher/ packages you wish to offer to your Voucher Users (determines by validity time, Mbps, times of day etc.)</t>
  </si>
  <si>
    <t xml:space="preserve">b. Determine the rate (cost) per voucher type/ package. </t>
  </si>
  <si>
    <t>c. Enter the sales commissions to be offered to voucher sellers. If not offered, enter "0%"</t>
  </si>
  <si>
    <t xml:space="preserve">d. Project the total number of vouchers to be sold for each month, for each package over a period of 24 months. Remember the adoption curve. </t>
  </si>
  <si>
    <t xml:space="preserve">Enter your projected Monthly Subscriber usage and sales </t>
  </si>
  <si>
    <t>a. Define the name or reference for each of the monthly subscriber packages you wish to offer (Examples have been provided).</t>
  </si>
  <si>
    <t>b. Enter the uplink data speed to be applied to the package.</t>
  </si>
  <si>
    <t>c. Enter the downlink data speed to be applied to the package.</t>
  </si>
  <si>
    <t>d. Enter the cost to be charged for each package.</t>
  </si>
  <si>
    <t>e. Enter the sales commissions to be offered. If not offered, enter "0%".</t>
  </si>
  <si>
    <r>
      <t xml:space="preserve">f. Project the total number of </t>
    </r>
    <r>
      <rPr>
        <b/>
        <sz val="9"/>
        <color theme="1"/>
        <rFont val="Calibri"/>
        <family val="2"/>
        <scheme val="minor"/>
      </rPr>
      <t>NEW</t>
    </r>
    <r>
      <rPr>
        <sz val="9"/>
        <color theme="1"/>
        <rFont val="Calibri"/>
        <family val="2"/>
        <scheme val="minor"/>
      </rPr>
      <t xml:space="preserve"> Monthly Subscribers Installation for each packgae type over a period of 24 months. Remember the adoption curve. </t>
    </r>
  </si>
  <si>
    <t>Enter the Salaries of the permanent staff to be Employed to operate the community network</t>
  </si>
  <si>
    <t>a. Enter the position, role or name of the permanent staff member.</t>
  </si>
  <si>
    <r>
      <t>b. Enter the monthly salary of the person to be employed,</t>
    </r>
    <r>
      <rPr>
        <b/>
        <sz val="9"/>
        <color theme="1"/>
        <rFont val="Calibri"/>
        <family val="2"/>
        <scheme val="minor"/>
      </rPr>
      <t xml:space="preserve"> from the month in they are to be employed</t>
    </r>
    <r>
      <rPr>
        <sz val="9"/>
        <color theme="1"/>
        <rFont val="Calibri"/>
        <family val="2"/>
        <scheme val="minor"/>
      </rPr>
      <t>. NOTE - THE COST MUST REFLECT THE COST TO COMPANY AND INCLUDE ALL TAXES DUE TO THE VARIOUS AUTHORITIES.</t>
    </r>
  </si>
  <si>
    <t>Enter your operational Expenses</t>
  </si>
  <si>
    <t>a. List the types of expenses and monthly costs, forecasted for each item over a period of 24 months.</t>
  </si>
  <si>
    <t>c. Enter the rate per Mbt charged by your breakout internet service provider.</t>
  </si>
  <si>
    <t xml:space="preserve">NB! This table draws the information from vouchers and monthly subscribers to calcuate the total bandwidth required for each month over the 24 month period. </t>
  </si>
  <si>
    <t>Output - Blue Tabs, community network techno-economic analyses</t>
  </si>
  <si>
    <t>Note: these tabs will autofill based on the data entered into the red tabs.</t>
  </si>
  <si>
    <t>The Capex analysis offers an overview of three (3) catorgories, namely Assets, Funding &amp; Depreciation.</t>
  </si>
  <si>
    <t>The total capex cost of the entire network, including installation and provisioning costs, over the projected period.</t>
  </si>
  <si>
    <t>Office Equipment includes a provsion for office furniture, but more important for Laptops and Cell Phones which are an absolute necessity.</t>
  </si>
  <si>
    <t>Vehicles can be added if the finding is available.</t>
  </si>
  <si>
    <r>
      <rPr>
        <b/>
        <u/>
        <sz val="9"/>
        <color theme="1"/>
        <rFont val="Calibri"/>
        <family val="2"/>
        <scheme val="minor"/>
      </rPr>
      <t>Funding</t>
    </r>
    <r>
      <rPr>
        <sz val="9"/>
        <color theme="1"/>
        <rFont val="Calibri"/>
        <family val="2"/>
        <scheme val="minor"/>
      </rPr>
      <t xml:space="preserve"> shows the type of funding required for the various Assets.</t>
    </r>
  </si>
  <si>
    <t xml:space="preserve">Grant Funding are monies which do not require a repayment to the funder. </t>
  </si>
  <si>
    <t>Cash on Hand are funds generated from the net business income, and utilised to purchase assets.</t>
  </si>
  <si>
    <t xml:space="preserve">Loans are monies which require to be repaid over a perio based on certain conditions. Note that loans should only be attained on condition that business </t>
  </si>
  <si>
    <t>has the ability of generting sufficient net cash surplus to cover the monthly installments.</t>
  </si>
  <si>
    <r>
      <rPr>
        <b/>
        <u/>
        <sz val="9"/>
        <color theme="1"/>
        <rFont val="Calibri"/>
        <family val="2"/>
        <scheme val="minor"/>
      </rPr>
      <t xml:space="preserve">Depreciation </t>
    </r>
    <r>
      <rPr>
        <sz val="9"/>
        <color theme="1"/>
        <rFont val="Calibri"/>
        <family val="2"/>
        <scheme val="minor"/>
      </rPr>
      <t xml:space="preserve">reflects the capex items which would be subject to depreciation. Asset purchased using Grant Funding or Loans are not subject to depreciation in standard accounting terms. </t>
    </r>
  </si>
  <si>
    <t>Profit &amp; Loss shows the net profit or loss outcome based on your inputs.</t>
  </si>
  <si>
    <t>Line 30 shows the monthly profit &amp; loss.</t>
  </si>
  <si>
    <t>Line 31 shows the cumulative profit &amp; loss.</t>
  </si>
  <si>
    <r>
      <t xml:space="preserve">It is advisable that the business shows </t>
    </r>
    <r>
      <rPr>
        <b/>
        <sz val="9"/>
        <color theme="1"/>
        <rFont val="Calibri"/>
        <family val="2"/>
        <scheme val="minor"/>
      </rPr>
      <t>cumulate</t>
    </r>
    <r>
      <rPr>
        <sz val="9"/>
        <color theme="1"/>
        <rFont val="Calibri"/>
        <family val="2"/>
        <scheme val="minor"/>
      </rPr>
      <t xml:space="preserve"> profit by at least month 18.</t>
    </r>
  </si>
  <si>
    <t>Key analysis</t>
  </si>
  <si>
    <t xml:space="preserve">The Key analysis shows you an overview of all the total income and expenses, and at which point the community network becomes a self sustable business. </t>
  </si>
  <si>
    <t>Cash flow and net profit are cumulative.</t>
  </si>
  <si>
    <t>Income and expenses are monthly (flat line, not cumulative)</t>
  </si>
  <si>
    <t>b. Enter the appropriate % against Capex value, to calcualte a monthly provision to cover capex Maintenance costs (on existing capex).</t>
  </si>
  <si>
    <t xml:space="preserve">c. Enter the number of months projected for capex lifespan, after which the Capex will need to be replaced (provisioning). </t>
  </si>
  <si>
    <t>1.c.</t>
  </si>
  <si>
    <t>Enter your set-up and installation cost</t>
  </si>
  <si>
    <t>SetUp</t>
  </si>
  <si>
    <t>a. Enter all Organisational and Network Set-Up costs. (Note: These are once off costs)</t>
  </si>
  <si>
    <t>Item Cost</t>
  </si>
  <si>
    <t>Units</t>
  </si>
  <si>
    <t xml:space="preserve">b. Indicate the unit/s required by each resourse. Note! This is a good moment for practical training. Installation with training takes longer, than professionals simply installing, so consider this time too.  </t>
  </si>
  <si>
    <t>c. Determine the cost per day of each resource.</t>
  </si>
  <si>
    <t>* Note: All services are un-capped/un-shaped data access</t>
  </si>
  <si>
    <t>* Note: All services are uncapped, but limited by a Fair User Policy ("FUP")</t>
  </si>
  <si>
    <t>7.c.</t>
  </si>
  <si>
    <t>Step 8</t>
  </si>
  <si>
    <t>Cash Req</t>
  </si>
  <si>
    <t>8.a.</t>
  </si>
  <si>
    <t>8.b.</t>
  </si>
  <si>
    <t>8.c.</t>
  </si>
  <si>
    <t>Under 8.a. below - allocated the type of funding as per the key below</t>
  </si>
  <si>
    <t>Grant Funding = "G"</t>
  </si>
  <si>
    <t>Cash on Hand/Available = "C"</t>
  </si>
  <si>
    <t>Loans available = "L"</t>
  </si>
  <si>
    <t>a. Allocate the type of funding for each category. The categories included are Cash on Hand, Loans &amp; Grant Funding.</t>
  </si>
  <si>
    <t>Enter your funding categories</t>
  </si>
  <si>
    <t>Both b &amp; c are related to Loan Repayments, and require:</t>
  </si>
  <si>
    <t>b. Enter the total months for the loan repaymments</t>
  </si>
  <si>
    <t>c. Enter the annual interest rate being charged for the loan</t>
  </si>
  <si>
    <t>Capex Cost</t>
  </si>
  <si>
    <t>Monthly Sub Income</t>
  </si>
  <si>
    <r>
      <t xml:space="preserve">Only when the numbers in </t>
    </r>
    <r>
      <rPr>
        <b/>
        <sz val="9"/>
        <color theme="1"/>
        <rFont val="Calibri"/>
        <family val="2"/>
        <scheme val="minor"/>
      </rPr>
      <t>BOTH</t>
    </r>
    <r>
      <rPr>
        <sz val="9"/>
        <color theme="1"/>
        <rFont val="Calibri"/>
        <family val="2"/>
        <scheme val="minor"/>
      </rPr>
      <t xml:space="preserve"> lines 21 and 22 are positive, then can this be considered an indication of a sustainable business. </t>
    </r>
  </si>
  <si>
    <t xml:space="preserve">If line 21 (net cash) shows negative numbers, it reflects that additional cash is requirement in a given month. </t>
  </si>
  <si>
    <t>Line 3, shows the additional cash requirement, outside of the cash generated by the business</t>
  </si>
  <si>
    <t xml:space="preserve">Line 22 (cum cash) shows at which point the business income will be able to cover the initial and additional cash required.  </t>
  </si>
  <si>
    <t>If a business is not cumulatively profitable (both lines 21 and 22 showing positive numbers) by month 18, you will need to reconsider your network design and operational resourses and costs.</t>
  </si>
  <si>
    <t>Your business case is sustainable.</t>
  </si>
  <si>
    <t>Your business case fails. The output demonstrates a loss.</t>
  </si>
  <si>
    <t>Capex Costs</t>
  </si>
  <si>
    <t>B.  Cash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</si>
</sst>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R&quot;#,##0.00;[Red]\-&quot;R&quot;#,##0.00"/>
    <numFmt numFmtId="165" formatCode="&quot;R&quot;#,##0"/>
    <numFmt numFmtId="166" formatCode="0.0%"/>
    <numFmt numFmtId="167" formatCode="#,##0.00_ ;[Red]\-#,##0.00\ "/>
    <numFmt numFmtId="168" formatCode="#,##0_ ;[Red]\-#,##0\ "/>
    <numFmt numFmtId="169" formatCode="0.00_ ;\-0.00\ "/>
    <numFmt numFmtId="170" formatCode="&quot;R&quot;#,##0.0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165" fontId="4" fillId="0" borderId="0" xfId="0" applyNumberFormat="1" applyFont="1"/>
    <xf numFmtId="165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 applyFill="1"/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165" fontId="6" fillId="0" borderId="0" xfId="0" applyNumberFormat="1" applyFont="1"/>
    <xf numFmtId="165" fontId="3" fillId="0" borderId="0" xfId="0" applyNumberFormat="1" applyFont="1"/>
    <xf numFmtId="1" fontId="5" fillId="6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3" fontId="5" fillId="6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9" fontId="9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vertical="center" wrapText="1"/>
    </xf>
    <xf numFmtId="0" fontId="10" fillId="7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4" fontId="9" fillId="0" borderId="0" xfId="0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3" fontId="4" fillId="2" borderId="1" xfId="0" applyNumberFormat="1" applyFont="1" applyFill="1" applyBorder="1"/>
    <xf numFmtId="3" fontId="6" fillId="0" borderId="8" xfId="0" applyNumberFormat="1" applyFont="1" applyBorder="1"/>
    <xf numFmtId="4" fontId="1" fillId="2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/>
    </xf>
    <xf numFmtId="0" fontId="0" fillId="5" borderId="1" xfId="0" applyFill="1" applyBorder="1"/>
    <xf numFmtId="9" fontId="13" fillId="0" borderId="1" xfId="1" applyFont="1" applyFill="1" applyBorder="1" applyAlignment="1">
      <alignment horizontal="center" vertical="center"/>
    </xf>
    <xf numFmtId="9" fontId="13" fillId="0" borderId="1" xfId="0" applyNumberFormat="1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vertical="center" wrapText="1"/>
    </xf>
    <xf numFmtId="0" fontId="10" fillId="8" borderId="0" xfId="0" applyFont="1" applyFill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/>
    </xf>
    <xf numFmtId="0" fontId="12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2" fillId="8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9" fillId="5" borderId="0" xfId="0" applyFont="1" applyFill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4" fontId="9" fillId="0" borderId="1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/>
    </xf>
    <xf numFmtId="4" fontId="12" fillId="8" borderId="9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5" borderId="15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9" fillId="0" borderId="12" xfId="0" applyNumberFormat="1" applyFont="1" applyBorder="1" applyAlignment="1">
      <alignment vertical="center" wrapText="1"/>
    </xf>
    <xf numFmtId="4" fontId="9" fillId="5" borderId="7" xfId="0" applyNumberFormat="1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3" fontId="1" fillId="5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10" fontId="1" fillId="2" borderId="1" xfId="1" applyNumberFormat="1" applyFont="1" applyFill="1" applyBorder="1" applyAlignment="1">
      <alignment horizontal="center" vertical="center"/>
    </xf>
    <xf numFmtId="4" fontId="1" fillId="0" borderId="2" xfId="1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9" borderId="1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/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9" fontId="1" fillId="0" borderId="0" xfId="1" applyFont="1" applyFill="1" applyBorder="1" applyAlignment="1">
      <alignment horizontal="center" vertical="center"/>
    </xf>
    <xf numFmtId="9" fontId="9" fillId="0" borderId="0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3" fontId="1" fillId="2" borderId="3" xfId="0" applyNumberFormat="1" applyFont="1" applyFill="1" applyBorder="1" applyAlignment="1">
      <alignment vertical="center" wrapText="1"/>
    </xf>
    <xf numFmtId="0" fontId="1" fillId="9" borderId="9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5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4" fillId="0" borderId="0" xfId="0" applyFont="1" applyFill="1"/>
    <xf numFmtId="4" fontId="1" fillId="2" borderId="3" xfId="0" applyNumberFormat="1" applyFont="1" applyFill="1" applyBorder="1" applyAlignment="1">
      <alignment vertical="center" wrapText="1"/>
    </xf>
    <xf numFmtId="4" fontId="9" fillId="9" borderId="9" xfId="0" applyNumberFormat="1" applyFont="1" applyFill="1" applyBorder="1" applyAlignment="1">
      <alignment vertical="center" wrapText="1"/>
    </xf>
    <xf numFmtId="4" fontId="9" fillId="9" borderId="4" xfId="0" applyNumberFormat="1" applyFont="1" applyFill="1" applyBorder="1" applyAlignment="1">
      <alignment vertical="center" wrapText="1"/>
    </xf>
    <xf numFmtId="4" fontId="9" fillId="9" borderId="5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/>
    </xf>
    <xf numFmtId="3" fontId="4" fillId="2" borderId="3" xfId="0" applyNumberFormat="1" applyFont="1" applyFill="1" applyBorder="1"/>
    <xf numFmtId="0" fontId="4" fillId="9" borderId="9" xfId="0" applyFont="1" applyFill="1" applyBorder="1"/>
    <xf numFmtId="0" fontId="4" fillId="9" borderId="4" xfId="0" applyFont="1" applyFill="1" applyBorder="1"/>
    <xf numFmtId="0" fontId="9" fillId="9" borderId="5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3" fontId="9" fillId="9" borderId="9" xfId="0" applyNumberFormat="1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9" fontId="17" fillId="0" borderId="0" xfId="0" applyNumberFormat="1" applyFont="1" applyBorder="1"/>
    <xf numFmtId="0" fontId="0" fillId="0" borderId="0" xfId="0" applyProtection="1">
      <protection hidden="1"/>
    </xf>
    <xf numFmtId="0" fontId="7" fillId="11" borderId="0" xfId="0" applyFont="1" applyFill="1" applyAlignment="1" applyProtection="1">
      <alignment vertical="center"/>
      <protection hidden="1"/>
    </xf>
    <xf numFmtId="0" fontId="0" fillId="11" borderId="0" xfId="0" applyFill="1" applyProtection="1">
      <protection hidden="1"/>
    </xf>
    <xf numFmtId="3" fontId="0" fillId="11" borderId="0" xfId="0" applyNumberFormat="1" applyFill="1" applyProtection="1">
      <protection hidden="1"/>
    </xf>
    <xf numFmtId="0" fontId="9" fillId="3" borderId="1" xfId="0" applyFont="1" applyFill="1" applyBorder="1" applyAlignment="1" applyProtection="1">
      <alignment vertical="center"/>
      <protection hidden="1"/>
    </xf>
    <xf numFmtId="168" fontId="9" fillId="3" borderId="1" xfId="0" applyNumberFormat="1" applyFont="1" applyFill="1" applyBorder="1" applyAlignment="1" applyProtection="1">
      <alignment vertical="center"/>
      <protection hidden="1"/>
    </xf>
    <xf numFmtId="168" fontId="9" fillId="3" borderId="5" xfId="0" applyNumberFormat="1" applyFont="1" applyFill="1" applyBorder="1" applyAlignment="1" applyProtection="1">
      <alignment vertical="center"/>
      <protection hidden="1"/>
    </xf>
    <xf numFmtId="0" fontId="10" fillId="10" borderId="5" xfId="0" applyFont="1" applyFill="1" applyBorder="1" applyAlignment="1" applyProtection="1">
      <alignment vertical="center"/>
      <protection hidden="1"/>
    </xf>
    <xf numFmtId="0" fontId="17" fillId="10" borderId="9" xfId="0" applyFont="1" applyFill="1" applyBorder="1" applyAlignment="1" applyProtection="1">
      <alignment vertical="center"/>
      <protection hidden="1"/>
    </xf>
    <xf numFmtId="3" fontId="12" fillId="10" borderId="9" xfId="0" applyNumberFormat="1" applyFont="1" applyFill="1" applyBorder="1" applyAlignment="1" applyProtection="1">
      <alignment vertical="center"/>
      <protection hidden="1"/>
    </xf>
    <xf numFmtId="0" fontId="12" fillId="10" borderId="9" xfId="0" applyFont="1" applyFill="1" applyBorder="1" applyAlignment="1" applyProtection="1">
      <alignment vertical="center"/>
      <protection hidden="1"/>
    </xf>
    <xf numFmtId="0" fontId="12" fillId="10" borderId="4" xfId="0" applyFont="1" applyFill="1" applyBorder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" fontId="5" fillId="6" borderId="0" xfId="0" applyNumberFormat="1" applyFont="1" applyFill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vertical="center"/>
      <protection hidden="1"/>
    </xf>
    <xf numFmtId="3" fontId="5" fillId="6" borderId="0" xfId="0" applyNumberFormat="1" applyFont="1" applyFill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4" fontId="9" fillId="5" borderId="7" xfId="0" applyNumberFormat="1" applyFont="1" applyFill="1" applyBorder="1" applyAlignment="1" applyProtection="1">
      <alignment vertical="center"/>
      <protection hidden="1"/>
    </xf>
    <xf numFmtId="4" fontId="1" fillId="0" borderId="1" xfId="0" applyNumberFormat="1" applyFont="1" applyBorder="1" applyAlignment="1" applyProtection="1">
      <alignment vertical="center"/>
      <protection hidden="1"/>
    </xf>
    <xf numFmtId="4" fontId="1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" fontId="10" fillId="6" borderId="0" xfId="0" applyNumberFormat="1" applyFont="1" applyFill="1" applyAlignment="1" applyProtection="1">
      <alignment horizontal="center"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3" fontId="10" fillId="6" borderId="0" xfId="0" applyNumberFormat="1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 applyProtection="1">
      <alignment vertical="center"/>
      <protection hidden="1"/>
    </xf>
    <xf numFmtId="167" fontId="9" fillId="3" borderId="9" xfId="0" applyNumberFormat="1" applyFont="1" applyFill="1" applyBorder="1" applyAlignment="1" applyProtection="1">
      <alignment vertical="center"/>
      <protection hidden="1"/>
    </xf>
    <xf numFmtId="167" fontId="9" fillId="3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67" fontId="1" fillId="0" borderId="1" xfId="0" applyNumberFormat="1" applyFont="1" applyBorder="1" applyAlignment="1" applyProtection="1">
      <alignment vertical="center"/>
      <protection hidden="1"/>
    </xf>
    <xf numFmtId="167" fontId="1" fillId="0" borderId="9" xfId="0" applyNumberFormat="1" applyFont="1" applyBorder="1" applyAlignment="1" applyProtection="1">
      <alignment vertical="center"/>
      <protection hidden="1"/>
    </xf>
    <xf numFmtId="167" fontId="1" fillId="0" borderId="4" xfId="0" applyNumberFormat="1" applyFont="1" applyBorder="1" applyAlignment="1" applyProtection="1">
      <alignment vertical="center"/>
      <protection hidden="1"/>
    </xf>
    <xf numFmtId="167" fontId="1" fillId="0" borderId="0" xfId="0" applyNumberFormat="1" applyFont="1" applyAlignment="1" applyProtection="1">
      <alignment vertical="center"/>
      <protection hidden="1"/>
    </xf>
    <xf numFmtId="167" fontId="9" fillId="0" borderId="1" xfId="0" applyNumberFormat="1" applyFont="1" applyBorder="1" applyAlignment="1" applyProtection="1">
      <alignment vertical="center"/>
      <protection hidden="1"/>
    </xf>
    <xf numFmtId="167" fontId="9" fillId="0" borderId="1" xfId="0" applyNumberFormat="1" applyFont="1" applyFill="1" applyBorder="1" applyAlignment="1" applyProtection="1">
      <alignment vertical="center"/>
      <protection hidden="1"/>
    </xf>
    <xf numFmtId="167" fontId="1" fillId="0" borderId="0" xfId="0" applyNumberFormat="1" applyFont="1" applyFill="1" applyAlignment="1" applyProtection="1">
      <alignment vertical="center"/>
      <protection hidden="1"/>
    </xf>
    <xf numFmtId="167" fontId="9" fillId="0" borderId="3" xfId="0" applyNumberFormat="1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169" fontId="12" fillId="0" borderId="0" xfId="0" applyNumberFormat="1" applyFont="1" applyBorder="1" applyAlignment="1" applyProtection="1">
      <alignment vertical="center"/>
      <protection hidden="1"/>
    </xf>
    <xf numFmtId="169" fontId="12" fillId="0" borderId="0" xfId="0" applyNumberFormat="1" applyFont="1" applyFill="1" applyBorder="1" applyAlignment="1" applyProtection="1">
      <alignment vertical="center"/>
      <protection hidden="1"/>
    </xf>
    <xf numFmtId="169" fontId="12" fillId="0" borderId="0" xfId="0" applyNumberFormat="1" applyFont="1" applyBorder="1" applyProtection="1">
      <protection hidden="1"/>
    </xf>
    <xf numFmtId="169" fontId="17" fillId="0" borderId="0" xfId="0" applyNumberFormat="1" applyFont="1" applyBorder="1" applyProtection="1">
      <protection hidden="1"/>
    </xf>
    <xf numFmtId="169" fontId="12" fillId="0" borderId="0" xfId="0" applyNumberFormat="1" applyFont="1" applyBorder="1" applyAlignment="1" applyProtection="1">
      <alignment horizontal="right" vertical="center"/>
      <protection hidden="1"/>
    </xf>
    <xf numFmtId="169" fontId="10" fillId="0" borderId="0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0" fillId="8" borderId="5" xfId="0" applyFont="1" applyFill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4" fontId="12" fillId="8" borderId="9" xfId="0" applyNumberFormat="1" applyFont="1" applyFill="1" applyBorder="1" applyAlignment="1" applyProtection="1">
      <alignment vertical="center"/>
      <protection hidden="1"/>
    </xf>
    <xf numFmtId="0" fontId="10" fillId="4" borderId="13" xfId="0" applyFont="1" applyFill="1" applyBorder="1" applyAlignment="1" applyProtection="1">
      <alignment vertical="center" wrapText="1"/>
      <protection hidden="1"/>
    </xf>
    <xf numFmtId="0" fontId="10" fillId="4" borderId="14" xfId="0" applyFont="1" applyFill="1" applyBorder="1" applyAlignment="1" applyProtection="1">
      <alignment vertical="center" wrapText="1"/>
      <protection hidden="1"/>
    </xf>
    <xf numFmtId="0" fontId="10" fillId="4" borderId="14" xfId="0" applyFont="1" applyFill="1" applyBorder="1" applyAlignment="1" applyProtection="1">
      <alignment horizontal="center" vertical="center" wrapText="1"/>
      <protection hidden="1"/>
    </xf>
    <xf numFmtId="0" fontId="7" fillId="12" borderId="15" xfId="0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3" fontId="0" fillId="12" borderId="15" xfId="0" applyNumberFormat="1" applyFill="1" applyBorder="1" applyProtection="1">
      <protection hidden="1"/>
    </xf>
    <xf numFmtId="0" fontId="0" fillId="12" borderId="0" xfId="0" applyFill="1" applyProtection="1">
      <protection hidden="1"/>
    </xf>
    <xf numFmtId="0" fontId="0" fillId="12" borderId="0" xfId="0" applyFill="1"/>
    <xf numFmtId="0" fontId="7" fillId="12" borderId="0" xfId="0" applyFont="1" applyFill="1" applyAlignment="1" applyProtection="1">
      <alignment vertical="center"/>
      <protection hidden="1"/>
    </xf>
    <xf numFmtId="3" fontId="0" fillId="12" borderId="0" xfId="0" applyNumberFormat="1" applyFill="1" applyProtection="1">
      <protection hidden="1"/>
    </xf>
    <xf numFmtId="0" fontId="0" fillId="12" borderId="2" xfId="0" applyFill="1" applyBorder="1" applyProtection="1">
      <protection hidden="1"/>
    </xf>
    <xf numFmtId="0" fontId="1" fillId="12" borderId="0" xfId="0" applyFont="1" applyFill="1" applyAlignment="1" applyProtection="1">
      <alignment vertical="center"/>
      <protection hidden="1"/>
    </xf>
    <xf numFmtId="3" fontId="1" fillId="12" borderId="0" xfId="0" applyNumberFormat="1" applyFont="1" applyFill="1" applyAlignment="1" applyProtection="1">
      <alignment vertical="center"/>
      <protection hidden="1"/>
    </xf>
    <xf numFmtId="0" fontId="1" fillId="12" borderId="11" xfId="0" applyFont="1" applyFill="1" applyBorder="1" applyAlignment="1" applyProtection="1">
      <alignment vertical="center"/>
      <protection hidden="1"/>
    </xf>
    <xf numFmtId="0" fontId="1" fillId="12" borderId="1" xfId="0" applyFont="1" applyFill="1" applyBorder="1" applyAlignment="1" applyProtection="1">
      <alignment vertical="center"/>
      <protection hidden="1"/>
    </xf>
    <xf numFmtId="168" fontId="1" fillId="12" borderId="1" xfId="0" applyNumberFormat="1" applyFont="1" applyFill="1" applyBorder="1" applyAlignment="1" applyProtection="1">
      <alignment vertical="center"/>
      <protection hidden="1"/>
    </xf>
    <xf numFmtId="168" fontId="1" fillId="12" borderId="5" xfId="0" applyNumberFormat="1" applyFont="1" applyFill="1" applyBorder="1" applyAlignment="1" applyProtection="1">
      <alignment vertical="center"/>
      <protection hidden="1"/>
    </xf>
    <xf numFmtId="0" fontId="1" fillId="12" borderId="0" xfId="0" applyFont="1" applyFill="1" applyProtection="1">
      <protection hidden="1"/>
    </xf>
    <xf numFmtId="0" fontId="17" fillId="12" borderId="0" xfId="0" applyFont="1" applyFill="1" applyProtection="1">
      <protection hidden="1"/>
    </xf>
    <xf numFmtId="3" fontId="0" fillId="12" borderId="0" xfId="0" applyNumberFormat="1" applyFill="1"/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3" fontId="4" fillId="5" borderId="0" xfId="0" applyNumberFormat="1" applyFont="1" applyFill="1" applyBorder="1" applyAlignment="1" applyProtection="1">
      <alignment horizontal="center" vertical="center"/>
      <protection hidden="1"/>
    </xf>
    <xf numFmtId="3" fontId="6" fillId="5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3" fontId="9" fillId="0" borderId="7" xfId="0" applyNumberFormat="1" applyFont="1" applyBorder="1" applyAlignment="1" applyProtection="1">
      <alignment horizontal="center" vertic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3" fontId="1" fillId="5" borderId="0" xfId="0" applyNumberFormat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horizontal="center" vertical="center"/>
      <protection hidden="1"/>
    </xf>
    <xf numFmtId="3" fontId="1" fillId="0" borderId="2" xfId="0" applyNumberFormat="1" applyFont="1" applyBorder="1" applyAlignment="1" applyProtection="1">
      <alignment horizontal="center" vertical="center"/>
      <protection hidden="1"/>
    </xf>
    <xf numFmtId="3" fontId="9" fillId="0" borderId="12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3" fontId="1" fillId="0" borderId="0" xfId="0" applyNumberFormat="1" applyFont="1" applyBorder="1" applyAlignment="1" applyProtection="1">
      <alignment vertical="center"/>
      <protection hidden="1"/>
    </xf>
    <xf numFmtId="0" fontId="6" fillId="5" borderId="0" xfId="0" applyFont="1" applyFill="1" applyAlignment="1" applyProtection="1">
      <alignment horizontal="right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16" fillId="5" borderId="5" xfId="0" applyFont="1" applyFill="1" applyBorder="1" applyAlignment="1" applyProtection="1">
      <alignment horizontal="left" vertical="center"/>
      <protection hidden="1"/>
    </xf>
    <xf numFmtId="0" fontId="16" fillId="5" borderId="9" xfId="0" applyFont="1" applyFill="1" applyBorder="1" applyAlignment="1" applyProtection="1">
      <alignment horizontal="center" vertical="center"/>
      <protection hidden="1"/>
    </xf>
    <xf numFmtId="3" fontId="16" fillId="5" borderId="9" xfId="0" applyNumberFormat="1" applyFont="1" applyFill="1" applyBorder="1" applyAlignment="1" applyProtection="1">
      <alignment horizontal="center" vertical="center"/>
      <protection hidden="1"/>
    </xf>
    <xf numFmtId="3" fontId="1" fillId="5" borderId="0" xfId="0" applyNumberFormat="1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horizontal="right" vertical="center"/>
      <protection hidden="1"/>
    </xf>
    <xf numFmtId="3" fontId="1" fillId="0" borderId="0" xfId="0" applyNumberFormat="1" applyFont="1" applyAlignment="1" applyProtection="1">
      <alignment horizontal="center" vertical="center"/>
      <protection hidden="1"/>
    </xf>
    <xf numFmtId="3" fontId="1" fillId="0" borderId="12" xfId="0" applyNumberFormat="1" applyFont="1" applyBorder="1" applyAlignment="1" applyProtection="1">
      <alignment horizontal="center" vertical="center"/>
      <protection hidden="1"/>
    </xf>
    <xf numFmtId="3" fontId="9" fillId="0" borderId="0" xfId="0" applyNumberFormat="1" applyFont="1" applyAlignment="1" applyProtection="1">
      <alignment horizontal="right" vertical="center"/>
      <protection hidden="1"/>
    </xf>
    <xf numFmtId="3" fontId="9" fillId="0" borderId="0" xfId="0" applyNumberFormat="1" applyFont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vertical="center"/>
      <protection hidden="1"/>
    </xf>
    <xf numFmtId="0" fontId="9" fillId="5" borderId="9" xfId="0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center" vertical="center"/>
      <protection hidden="1"/>
    </xf>
    <xf numFmtId="0" fontId="1" fillId="5" borderId="4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4" fontId="1" fillId="5" borderId="0" xfId="0" applyNumberFormat="1" applyFont="1" applyFill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19" fillId="12" borderId="0" xfId="0" applyFont="1" applyFill="1" applyAlignment="1">
      <alignment horizontal="left" vertical="center"/>
    </xf>
    <xf numFmtId="0" fontId="9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vertical="center"/>
    </xf>
    <xf numFmtId="0" fontId="1" fillId="12" borderId="0" xfId="0" quotePrefix="1" applyFont="1" applyFill="1" applyAlignment="1">
      <alignment vertical="center"/>
    </xf>
    <xf numFmtId="3" fontId="1" fillId="12" borderId="0" xfId="0" applyNumberFormat="1" applyFont="1" applyFill="1" applyAlignment="1">
      <alignment vertical="center"/>
    </xf>
    <xf numFmtId="0" fontId="3" fillId="12" borderId="0" xfId="0" applyFont="1" applyFill="1" applyAlignment="1">
      <alignment vertical="center"/>
    </xf>
    <xf numFmtId="3" fontId="0" fillId="12" borderId="0" xfId="0" applyNumberFormat="1" applyFill="1" applyAlignment="1">
      <alignment vertical="center"/>
    </xf>
    <xf numFmtId="0" fontId="13" fillId="12" borderId="0" xfId="0" applyFont="1" applyFill="1" applyAlignment="1">
      <alignment vertical="center"/>
    </xf>
    <xf numFmtId="0" fontId="10" fillId="13" borderId="1" xfId="2" applyFont="1" applyFill="1" applyBorder="1" applyAlignment="1">
      <alignment horizontal="center" vertical="center"/>
    </xf>
    <xf numFmtId="0" fontId="20" fillId="13" borderId="1" xfId="2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16" fillId="5" borderId="0" xfId="0" applyFont="1" applyFill="1" applyAlignment="1">
      <alignment vertical="center"/>
    </xf>
    <xf numFmtId="0" fontId="0" fillId="12" borderId="0" xfId="0" applyFill="1" applyAlignment="1" applyProtection="1">
      <alignment vertical="center"/>
      <protection hidden="1"/>
    </xf>
    <xf numFmtId="3" fontId="0" fillId="12" borderId="0" xfId="0" applyNumberFormat="1" applyFill="1" applyAlignment="1" applyProtection="1">
      <alignment vertical="center"/>
      <protection hidden="1"/>
    </xf>
    <xf numFmtId="0" fontId="4" fillId="12" borderId="0" xfId="0" applyFont="1" applyFill="1" applyAlignment="1" applyProtection="1">
      <alignment vertical="center"/>
      <protection hidden="1"/>
    </xf>
    <xf numFmtId="0" fontId="6" fillId="12" borderId="0" xfId="0" applyFont="1" applyFill="1" applyAlignment="1" applyProtection="1">
      <alignment vertical="center"/>
      <protection hidden="1"/>
    </xf>
    <xf numFmtId="0" fontId="9" fillId="12" borderId="0" xfId="0" applyFont="1" applyFill="1" applyBorder="1" applyAlignment="1" applyProtection="1">
      <alignment horizontal="right" vertical="center"/>
      <protection hidden="1"/>
    </xf>
    <xf numFmtId="4" fontId="1" fillId="12" borderId="0" xfId="0" applyNumberFormat="1" applyFont="1" applyFill="1" applyBorder="1" applyAlignment="1" applyProtection="1">
      <alignment vertical="center"/>
      <protection hidden="1"/>
    </xf>
    <xf numFmtId="0" fontId="1" fillId="12" borderId="0" xfId="0" applyFont="1" applyFill="1" applyBorder="1" applyAlignment="1" applyProtection="1">
      <alignment vertical="center"/>
      <protection hidden="1"/>
    </xf>
    <xf numFmtId="0" fontId="1" fillId="12" borderId="16" xfId="0" applyFont="1" applyFill="1" applyBorder="1" applyAlignment="1" applyProtection="1">
      <alignment vertical="center"/>
      <protection hidden="1"/>
    </xf>
    <xf numFmtId="4" fontId="1" fillId="12" borderId="6" xfId="0" applyNumberFormat="1" applyFont="1" applyFill="1" applyBorder="1" applyAlignment="1" applyProtection="1">
      <alignment vertical="center"/>
      <protection hidden="1"/>
    </xf>
    <xf numFmtId="4" fontId="1" fillId="12" borderId="17" xfId="0" applyNumberFormat="1" applyFont="1" applyFill="1" applyBorder="1" applyAlignment="1" applyProtection="1">
      <alignment vertical="center"/>
      <protection hidden="1"/>
    </xf>
    <xf numFmtId="4" fontId="9" fillId="12" borderId="0" xfId="0" applyNumberFormat="1" applyFont="1" applyFill="1" applyBorder="1" applyAlignment="1" applyProtection="1">
      <alignment vertical="center"/>
      <protection hidden="1"/>
    </xf>
    <xf numFmtId="0" fontId="11" fillId="11" borderId="0" xfId="0" applyFont="1" applyFill="1" applyAlignment="1">
      <alignment vertical="center"/>
    </xf>
    <xf numFmtId="0" fontId="0" fillId="11" borderId="0" xfId="0" applyFill="1"/>
    <xf numFmtId="0" fontId="10" fillId="13" borderId="0" xfId="0" applyFont="1" applyFill="1" applyAlignment="1">
      <alignment horizontal="left" vertical="center"/>
    </xf>
    <xf numFmtId="0" fontId="12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5" fillId="13" borderId="18" xfId="0" applyFont="1" applyFill="1" applyBorder="1" applyAlignment="1" applyProtection="1">
      <alignment vertical="center"/>
      <protection hidden="1"/>
    </xf>
    <xf numFmtId="0" fontId="5" fillId="13" borderId="12" xfId="0" applyFont="1" applyFill="1" applyBorder="1" applyAlignment="1" applyProtection="1">
      <alignment horizontal="center" vertical="center"/>
      <protection hidden="1"/>
    </xf>
    <xf numFmtId="0" fontId="5" fillId="13" borderId="19" xfId="0" applyFont="1" applyFill="1" applyBorder="1" applyAlignment="1" applyProtection="1">
      <alignment horizontal="center" vertical="center"/>
      <protection hidden="1"/>
    </xf>
    <xf numFmtId="4" fontId="1" fillId="12" borderId="20" xfId="0" applyNumberFormat="1" applyFont="1" applyFill="1" applyBorder="1" applyAlignment="1" applyProtection="1">
      <alignment vertical="center"/>
      <protection hidden="1"/>
    </xf>
    <xf numFmtId="4" fontId="1" fillId="12" borderId="21" xfId="0" applyNumberFormat="1" applyFont="1" applyFill="1" applyBorder="1" applyAlignment="1" applyProtection="1">
      <alignment vertical="center"/>
      <protection hidden="1"/>
    </xf>
    <xf numFmtId="4" fontId="9" fillId="5" borderId="21" xfId="0" applyNumberFormat="1" applyFont="1" applyFill="1" applyBorder="1" applyAlignment="1" applyProtection="1">
      <alignment vertical="center"/>
      <protection hidden="1"/>
    </xf>
    <xf numFmtId="0" fontId="9" fillId="12" borderId="0" xfId="0" applyFont="1" applyFill="1" applyBorder="1" applyAlignment="1" applyProtection="1">
      <alignment horizontal="left" vertical="center"/>
      <protection hidden="1"/>
    </xf>
    <xf numFmtId="0" fontId="5" fillId="13" borderId="0" xfId="0" applyFont="1" applyFill="1" applyBorder="1" applyAlignment="1" applyProtection="1">
      <alignment horizontal="center" vertical="center"/>
      <protection hidden="1"/>
    </xf>
    <xf numFmtId="0" fontId="5" fillId="13" borderId="22" xfId="0" applyFont="1" applyFill="1" applyBorder="1" applyAlignment="1" applyProtection="1">
      <alignment horizontal="center" vertical="center"/>
      <protection hidden="1"/>
    </xf>
    <xf numFmtId="1" fontId="5" fillId="11" borderId="0" xfId="0" applyNumberFormat="1" applyFont="1" applyFill="1" applyBorder="1" applyAlignment="1" applyProtection="1">
      <alignment horizontal="center" vertical="center"/>
      <protection hidden="1"/>
    </xf>
    <xf numFmtId="0" fontId="6" fillId="11" borderId="0" xfId="0" applyFont="1" applyFill="1" applyBorder="1" applyAlignment="1" applyProtection="1">
      <alignment vertical="center"/>
      <protection hidden="1"/>
    </xf>
    <xf numFmtId="3" fontId="5" fillId="11" borderId="0" xfId="0" applyNumberFormat="1" applyFont="1" applyFill="1" applyBorder="1" applyAlignment="1" applyProtection="1">
      <alignment horizontal="center" vertical="center"/>
      <protection hidden="1"/>
    </xf>
    <xf numFmtId="0" fontId="6" fillId="14" borderId="0" xfId="0" applyFont="1" applyFill="1" applyBorder="1" applyAlignment="1" applyProtection="1">
      <alignment horizontal="center" vertical="center"/>
      <protection hidden="1"/>
    </xf>
    <xf numFmtId="0" fontId="7" fillId="12" borderId="0" xfId="0" applyFont="1" applyFill="1" applyBorder="1" applyAlignment="1" applyProtection="1">
      <alignment vertical="center"/>
      <protection hidden="1"/>
    </xf>
    <xf numFmtId="0" fontId="0" fillId="12" borderId="0" xfId="0" applyFill="1" applyBorder="1" applyAlignment="1" applyProtection="1">
      <alignment vertical="center"/>
      <protection hidden="1"/>
    </xf>
    <xf numFmtId="3" fontId="0" fillId="12" borderId="0" xfId="0" applyNumberFormat="1" applyFill="1" applyBorder="1" applyAlignment="1" applyProtection="1">
      <alignment vertical="center"/>
      <protection hidden="1"/>
    </xf>
    <xf numFmtId="0" fontId="0" fillId="12" borderId="0" xfId="0" applyFill="1" applyBorder="1" applyProtection="1">
      <protection hidden="1"/>
    </xf>
    <xf numFmtId="0" fontId="0" fillId="12" borderId="0" xfId="0" applyFill="1" applyBorder="1" applyAlignment="1" applyProtection="1">
      <alignment horizontal="center" vertical="center"/>
      <protection hidden="1"/>
    </xf>
    <xf numFmtId="0" fontId="1" fillId="12" borderId="0" xfId="0" applyFont="1" applyFill="1" applyBorder="1" applyProtection="1">
      <protection hidden="1"/>
    </xf>
    <xf numFmtId="0" fontId="0" fillId="12" borderId="0" xfId="0" applyFill="1" applyBorder="1"/>
    <xf numFmtId="0" fontId="4" fillId="12" borderId="0" xfId="0" applyFont="1" applyFill="1" applyBorder="1" applyAlignment="1" applyProtection="1">
      <alignment vertical="center"/>
      <protection hidden="1"/>
    </xf>
    <xf numFmtId="0" fontId="4" fillId="12" borderId="0" xfId="0" applyFont="1" applyFill="1" applyBorder="1" applyAlignment="1" applyProtection="1">
      <alignment horizontal="center" vertical="center"/>
      <protection hidden="1"/>
    </xf>
    <xf numFmtId="0" fontId="6" fillId="12" borderId="0" xfId="0" applyFont="1" applyFill="1" applyBorder="1" applyAlignment="1" applyProtection="1">
      <alignment vertical="center"/>
      <protection hidden="1"/>
    </xf>
    <xf numFmtId="0" fontId="6" fillId="12" borderId="0" xfId="0" applyFont="1" applyFill="1" applyBorder="1" applyAlignment="1" applyProtection="1">
      <alignment horizontal="center" vertical="center"/>
      <protection hidden="1"/>
    </xf>
    <xf numFmtId="0" fontId="4" fillId="12" borderId="0" xfId="0" applyFont="1" applyFill="1" applyBorder="1" applyAlignment="1" applyProtection="1">
      <alignment horizontal="right" vertical="center"/>
      <protection hidden="1"/>
    </xf>
    <xf numFmtId="0" fontId="6" fillId="12" borderId="0" xfId="0" applyFont="1" applyFill="1" applyBorder="1" applyAlignment="1" applyProtection="1">
      <alignment horizontal="left" vertical="center"/>
      <protection hidden="1"/>
    </xf>
    <xf numFmtId="4" fontId="4" fillId="12" borderId="0" xfId="0" applyNumberFormat="1" applyFont="1" applyFill="1" applyBorder="1" applyAlignment="1" applyProtection="1">
      <alignment vertical="center"/>
      <protection hidden="1"/>
    </xf>
    <xf numFmtId="9" fontId="4" fillId="12" borderId="0" xfId="0" applyNumberFormat="1" applyFont="1" applyFill="1" applyBorder="1" applyAlignment="1" applyProtection="1">
      <alignment horizontal="center" vertical="center"/>
      <protection hidden="1"/>
    </xf>
    <xf numFmtId="0" fontId="13" fillId="12" borderId="0" xfId="0" applyFont="1" applyFill="1" applyBorder="1" applyAlignment="1" applyProtection="1">
      <alignment horizontal="right" vertical="center"/>
      <protection hidden="1"/>
    </xf>
    <xf numFmtId="0" fontId="13" fillId="12" borderId="0" xfId="0" applyFont="1" applyFill="1" applyBorder="1" applyAlignment="1" applyProtection="1">
      <alignment horizontal="center" vertical="center"/>
      <protection hidden="1"/>
    </xf>
    <xf numFmtId="4" fontId="1" fillId="12" borderId="0" xfId="0" applyNumberFormat="1" applyFont="1" applyFill="1" applyBorder="1" applyProtection="1">
      <protection hidden="1"/>
    </xf>
    <xf numFmtId="4" fontId="0" fillId="12" borderId="0" xfId="0" applyNumberFormat="1" applyFill="1" applyBorder="1" applyProtection="1">
      <protection hidden="1"/>
    </xf>
    <xf numFmtId="0" fontId="9" fillId="12" borderId="0" xfId="0" applyFont="1" applyFill="1" applyBorder="1" applyProtection="1">
      <protection hidden="1"/>
    </xf>
    <xf numFmtId="0" fontId="3" fillId="12" borderId="0" xfId="0" applyFont="1" applyFill="1" applyBorder="1" applyProtection="1">
      <protection hidden="1"/>
    </xf>
    <xf numFmtId="0" fontId="1" fillId="12" borderId="0" xfId="0" applyFont="1" applyFill="1" applyBorder="1"/>
    <xf numFmtId="0" fontId="6" fillId="15" borderId="0" xfId="0" applyFont="1" applyFill="1" applyBorder="1" applyAlignment="1" applyProtection="1">
      <alignment horizontal="center" vertical="center"/>
      <protection hidden="1"/>
    </xf>
    <xf numFmtId="0" fontId="5" fillId="13" borderId="0" xfId="0" applyFont="1" applyFill="1" applyBorder="1" applyAlignment="1" applyProtection="1">
      <alignment vertical="center"/>
      <protection hidden="1"/>
    </xf>
    <xf numFmtId="0" fontId="10" fillId="13" borderId="0" xfId="0" applyFont="1" applyFill="1" applyBorder="1" applyAlignment="1" applyProtection="1">
      <alignment vertical="center"/>
      <protection hidden="1"/>
    </xf>
    <xf numFmtId="0" fontId="22" fillId="13" borderId="0" xfId="0" applyFont="1" applyFill="1" applyBorder="1" applyAlignment="1" applyProtection="1">
      <alignment horizontal="center" vertical="center"/>
      <protection hidden="1"/>
    </xf>
    <xf numFmtId="4" fontId="12" fillId="13" borderId="0" xfId="0" applyNumberFormat="1" applyFont="1" applyFill="1" applyBorder="1" applyAlignment="1" applyProtection="1">
      <alignment vertical="center"/>
      <protection hidden="1"/>
    </xf>
    <xf numFmtId="4" fontId="22" fillId="13" borderId="0" xfId="0" applyNumberFormat="1" applyFont="1" applyFill="1" applyBorder="1" applyAlignment="1" applyProtection="1">
      <alignment vertical="center"/>
      <protection hidden="1"/>
    </xf>
    <xf numFmtId="4" fontId="6" fillId="5" borderId="21" xfId="0" applyNumberFormat="1" applyFont="1" applyFill="1" applyBorder="1" applyAlignment="1" applyProtection="1">
      <alignment vertical="center"/>
      <protection hidden="1"/>
    </xf>
    <xf numFmtId="4" fontId="13" fillId="5" borderId="20" xfId="0" applyNumberFormat="1" applyFont="1" applyFill="1" applyBorder="1" applyAlignment="1" applyProtection="1">
      <alignment vertical="center"/>
      <protection hidden="1"/>
    </xf>
    <xf numFmtId="166" fontId="13" fillId="5" borderId="23" xfId="1" applyNumberFormat="1" applyFont="1" applyFill="1" applyBorder="1" applyAlignment="1" applyProtection="1">
      <alignment vertical="center"/>
      <protection hidden="1"/>
    </xf>
    <xf numFmtId="167" fontId="9" fillId="5" borderId="20" xfId="0" applyNumberFormat="1" applyFont="1" applyFill="1" applyBorder="1" applyAlignment="1" applyProtection="1">
      <alignment vertical="center"/>
      <protection hidden="1"/>
    </xf>
    <xf numFmtId="167" fontId="1" fillId="5" borderId="23" xfId="0" applyNumberFormat="1" applyFont="1" applyFill="1" applyBorder="1" applyAlignment="1" applyProtection="1">
      <alignment vertical="center"/>
      <protection hidden="1"/>
    </xf>
    <xf numFmtId="0" fontId="6" fillId="12" borderId="0" xfId="0" applyFont="1" applyFill="1" applyBorder="1" applyAlignment="1" applyProtection="1">
      <alignment horizontal="right" vertical="center"/>
      <protection hidden="1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1" fillId="0" borderId="18" xfId="0" applyFont="1" applyFill="1" applyBorder="1" applyAlignment="1" applyProtection="1">
      <alignment horizontal="center" vertical="center"/>
      <protection hidden="1"/>
    </xf>
    <xf numFmtId="4" fontId="1" fillId="0" borderId="19" xfId="0" applyNumberFormat="1" applyFont="1" applyFill="1" applyBorder="1" applyAlignment="1" applyProtection="1">
      <alignment vertical="center"/>
      <protection hidden="1"/>
    </xf>
    <xf numFmtId="0" fontId="12" fillId="8" borderId="6" xfId="0" applyFont="1" applyFill="1" applyBorder="1" applyAlignment="1">
      <alignment vertical="center"/>
    </xf>
    <xf numFmtId="0" fontId="12" fillId="8" borderId="6" xfId="0" applyFont="1" applyFill="1" applyBorder="1" applyAlignment="1">
      <alignment horizontal="center" vertical="center"/>
    </xf>
    <xf numFmtId="4" fontId="12" fillId="8" borderId="6" xfId="0" applyNumberFormat="1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4" fontId="1" fillId="5" borderId="4" xfId="0" applyNumberFormat="1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0" fillId="8" borderId="16" xfId="0" applyFont="1" applyFill="1" applyBorder="1" applyAlignment="1" applyProtection="1">
      <alignment horizontal="left" vertical="center"/>
      <protection hidden="1"/>
    </xf>
    <xf numFmtId="0" fontId="12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/>
    </xf>
    <xf numFmtId="4" fontId="12" fillId="8" borderId="0" xfId="0" applyNumberFormat="1" applyFont="1" applyFill="1" applyBorder="1" applyAlignment="1">
      <alignment vertical="center"/>
    </xf>
    <xf numFmtId="4" fontId="12" fillId="8" borderId="6" xfId="0" applyNumberFormat="1" applyFont="1" applyFill="1" applyBorder="1" applyAlignment="1" applyProtection="1">
      <alignment vertical="center"/>
      <protection hidden="1"/>
    </xf>
    <xf numFmtId="0" fontId="9" fillId="12" borderId="7" xfId="0" applyFont="1" applyFill="1" applyBorder="1" applyAlignment="1" applyProtection="1">
      <alignment horizontal="left" vertical="center"/>
      <protection hidden="1"/>
    </xf>
    <xf numFmtId="0" fontId="9" fillId="12" borderId="7" xfId="0" applyFont="1" applyFill="1" applyBorder="1" applyAlignment="1">
      <alignment vertical="center"/>
    </xf>
    <xf numFmtId="0" fontId="9" fillId="12" borderId="7" xfId="0" applyFont="1" applyFill="1" applyBorder="1" applyAlignment="1">
      <alignment horizontal="center" vertical="center"/>
    </xf>
    <xf numFmtId="4" fontId="9" fillId="12" borderId="7" xfId="0" applyNumberFormat="1" applyFont="1" applyFill="1" applyBorder="1" applyAlignment="1">
      <alignment vertical="center"/>
    </xf>
    <xf numFmtId="4" fontId="9" fillId="12" borderId="7" xfId="0" applyNumberFormat="1" applyFont="1" applyFill="1" applyBorder="1" applyAlignment="1" applyProtection="1">
      <alignment vertical="center"/>
      <protection hidden="1"/>
    </xf>
    <xf numFmtId="169" fontId="21" fillId="0" borderId="0" xfId="0" applyNumberFormat="1" applyFont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" fontId="1" fillId="0" borderId="21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1" fontId="23" fillId="0" borderId="0" xfId="0" applyNumberFormat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vertical="center" wrapText="1"/>
    </xf>
    <xf numFmtId="0" fontId="25" fillId="0" borderId="0" xfId="0" applyFont="1" applyFill="1" applyBorder="1"/>
    <xf numFmtId="0" fontId="25" fillId="0" borderId="0" xfId="0" applyFont="1"/>
    <xf numFmtId="4" fontId="0" fillId="0" borderId="0" xfId="0" applyNumberFormat="1"/>
    <xf numFmtId="4" fontId="25" fillId="0" borderId="0" xfId="0" applyNumberFormat="1" applyFont="1"/>
    <xf numFmtId="1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4" fontId="21" fillId="0" borderId="0" xfId="0" applyNumberFormat="1" applyFont="1" applyFill="1" applyBorder="1"/>
    <xf numFmtId="4" fontId="21" fillId="2" borderId="1" xfId="0" applyNumberFormat="1" applyFont="1" applyFill="1" applyBorder="1" applyAlignment="1">
      <alignment horizontal="center" vertical="center" wrapText="1"/>
    </xf>
    <xf numFmtId="4" fontId="24" fillId="0" borderId="8" xfId="0" applyNumberFormat="1" applyFont="1" applyFill="1" applyBorder="1"/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167" fontId="12" fillId="10" borderId="9" xfId="0" applyNumberFormat="1" applyFont="1" applyFill="1" applyBorder="1" applyAlignment="1" applyProtection="1">
      <alignment vertical="center"/>
      <protection hidden="1"/>
    </xf>
    <xf numFmtId="167" fontId="12" fillId="10" borderId="4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4" fontId="9" fillId="0" borderId="1" xfId="0" applyNumberFormat="1" applyFont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/>
    <xf numFmtId="0" fontId="10" fillId="10" borderId="1" xfId="0" applyFont="1" applyFill="1" applyBorder="1" applyAlignment="1">
      <alignment vertical="center"/>
    </xf>
    <xf numFmtId="4" fontId="10" fillId="10" borderId="1" xfId="0" applyNumberFormat="1" applyFont="1" applyFill="1" applyBorder="1" applyAlignment="1">
      <alignment vertical="center"/>
    </xf>
    <xf numFmtId="4" fontId="9" fillId="0" borderId="7" xfId="0" applyNumberFormat="1" applyFont="1" applyFill="1" applyBorder="1"/>
    <xf numFmtId="0" fontId="21" fillId="0" borderId="0" xfId="0" applyFont="1"/>
    <xf numFmtId="0" fontId="1" fillId="2" borderId="1" xfId="0" applyFont="1" applyFill="1" applyBorder="1" applyAlignment="1">
      <alignment horizontal="right"/>
    </xf>
    <xf numFmtId="9" fontId="1" fillId="2" borderId="1" xfId="0" applyNumberFormat="1" applyFont="1" applyFill="1" applyBorder="1" applyAlignment="1">
      <alignment horizontal="right"/>
    </xf>
    <xf numFmtId="0" fontId="1" fillId="0" borderId="1" xfId="0" applyFont="1" applyBorder="1"/>
    <xf numFmtId="0" fontId="25" fillId="0" borderId="0" xfId="0" applyFont="1" applyFill="1"/>
    <xf numFmtId="0" fontId="9" fillId="0" borderId="1" xfId="0" applyFont="1" applyBorder="1"/>
    <xf numFmtId="0" fontId="1" fillId="12" borderId="1" xfId="0" applyFont="1" applyFill="1" applyBorder="1" applyProtection="1">
      <protection hidden="1"/>
    </xf>
    <xf numFmtId="3" fontId="1" fillId="12" borderId="1" xfId="0" applyNumberFormat="1" applyFont="1" applyFill="1" applyBorder="1" applyProtection="1">
      <protection hidden="1"/>
    </xf>
    <xf numFmtId="4" fontId="9" fillId="5" borderId="20" xfId="0" applyNumberFormat="1" applyFont="1" applyFill="1" applyBorder="1" applyAlignment="1" applyProtection="1">
      <alignment vertical="center"/>
      <protection hidden="1"/>
    </xf>
    <xf numFmtId="4" fontId="1" fillId="12" borderId="23" xfId="0" applyNumberFormat="1" applyFont="1" applyFill="1" applyBorder="1" applyAlignment="1" applyProtection="1">
      <alignment vertical="center"/>
      <protection hidden="1"/>
    </xf>
    <xf numFmtId="0" fontId="21" fillId="1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5" fillId="12" borderId="0" xfId="0" applyFont="1" applyFill="1" applyAlignment="1">
      <alignment vertical="center"/>
    </xf>
    <xf numFmtId="4" fontId="9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4" fontId="9" fillId="9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0" fillId="12" borderId="0" xfId="0" applyFont="1" applyFill="1" applyProtection="1">
      <protection hidden="1"/>
    </xf>
    <xf numFmtId="3" fontId="0" fillId="12" borderId="0" xfId="0" applyNumberFormat="1" applyFont="1" applyFill="1" applyProtection="1">
      <protection hidden="1"/>
    </xf>
    <xf numFmtId="0" fontId="0" fillId="12" borderId="0" xfId="0" applyFill="1" applyAlignment="1" applyProtection="1">
      <alignment horizontal="center" vertical="center"/>
      <protection hidden="1"/>
    </xf>
    <xf numFmtId="0" fontId="10" fillId="12" borderId="0" xfId="0" applyFont="1" applyFill="1" applyAlignment="1" applyProtection="1">
      <alignment vertical="center"/>
      <protection hidden="1"/>
    </xf>
    <xf numFmtId="4" fontId="12" fillId="12" borderId="0" xfId="0" applyNumberFormat="1" applyFont="1" applyFill="1" applyAlignment="1" applyProtection="1">
      <alignment horizontal="right" vertical="center"/>
      <protection hidden="1"/>
    </xf>
    <xf numFmtId="4" fontId="1" fillId="12" borderId="0" xfId="0" applyNumberFormat="1" applyFont="1" applyFill="1" applyAlignment="1" applyProtection="1">
      <alignment horizontal="right" vertical="center"/>
      <protection hidden="1"/>
    </xf>
    <xf numFmtId="0" fontId="11" fillId="10" borderId="0" xfId="0" applyFont="1" applyFill="1" applyAlignment="1" applyProtection="1">
      <alignment vertical="center"/>
      <protection hidden="1"/>
    </xf>
    <xf numFmtId="4" fontId="11" fillId="10" borderId="0" xfId="0" applyNumberFormat="1" applyFont="1" applyFill="1" applyAlignment="1" applyProtection="1">
      <alignment horizontal="right" vertical="center"/>
      <protection hidden="1"/>
    </xf>
    <xf numFmtId="0" fontId="9" fillId="5" borderId="1" xfId="0" applyFont="1" applyFill="1" applyBorder="1" applyAlignment="1" applyProtection="1">
      <alignment horizontal="right" vertical="center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hidden="1"/>
    </xf>
    <xf numFmtId="9" fontId="1" fillId="5" borderId="1" xfId="1" applyFont="1" applyFill="1" applyBorder="1" applyAlignment="1" applyProtection="1">
      <alignment horizontal="center" vertical="center"/>
      <protection hidden="1"/>
    </xf>
    <xf numFmtId="170" fontId="12" fillId="0" borderId="0" xfId="0" applyNumberFormat="1" applyFont="1"/>
    <xf numFmtId="164" fontId="9" fillId="0" borderId="1" xfId="0" applyNumberFormat="1" applyFont="1" applyFill="1" applyBorder="1"/>
    <xf numFmtId="0" fontId="9" fillId="5" borderId="1" xfId="0" applyFont="1" applyFill="1" applyBorder="1" applyAlignment="1" applyProtection="1">
      <alignment horizontal="left" vertical="center"/>
      <protection hidden="1"/>
    </xf>
    <xf numFmtId="0" fontId="13" fillId="12" borderId="0" xfId="0" applyFont="1" applyFill="1" applyAlignment="1" applyProtection="1">
      <alignment horizontal="left" vertical="center" wrapText="1"/>
      <protection hidden="1"/>
    </xf>
    <xf numFmtId="0" fontId="9" fillId="9" borderId="5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DA40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explosion val="7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86B5-48C6-9E49-297A7C1F25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86B5-48C6-9E49-297A7C1F25EC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6B5-48C6-9E49-297A7C1F25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6B5-48C6-9E49-297A7C1F25EC}"/>
              </c:ext>
            </c:extLst>
          </c:dPt>
          <c:dLbls>
            <c:dLbl>
              <c:idx val="0"/>
              <c:layout>
                <c:manualLayout>
                  <c:x val="1.694303472389199E-3"/>
                  <c:y val="-0.156028357280082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64076939411541"/>
                      <c:h val="0.255000279220416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6B5-48C6-9E49-297A7C1F25EC}"/>
                </c:ext>
              </c:extLst>
            </c:dLbl>
            <c:dLbl>
              <c:idx val="1"/>
              <c:layout>
                <c:manualLayout>
                  <c:x val="-6.5843527611662539E-2"/>
                  <c:y val="7.09219858156027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45146937374448"/>
                      <c:h val="0.177092198581560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6B5-48C6-9E49-297A7C1F25EC}"/>
                </c:ext>
              </c:extLst>
            </c:dLbl>
            <c:dLbl>
              <c:idx val="2"/>
              <c:layout>
                <c:manualLayout>
                  <c:x val="-8.1550959630943803E-2"/>
                  <c:y val="-2.0618286116297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023313140276972"/>
                      <c:h val="0.177092198581560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6B5-48C6-9E49-297A7C1F25EC}"/>
                </c:ext>
              </c:extLst>
            </c:dLbl>
            <c:dLbl>
              <c:idx val="3"/>
              <c:layout>
                <c:manualLayout>
                  <c:x val="-4.3895757081917217E-2"/>
                  <c:y val="6.38297872340425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31694616008257"/>
                      <c:h val="0.2195392863126151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6B5-48C6-9E49-297A7C1F2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'Cash Flow'!$A$5:$A$8</c:f>
              <c:strCache>
                <c:ptCount val="4"/>
                <c:pt idx="0">
                  <c:v>Network Assets &amp; Installation</c:v>
                </c:pt>
                <c:pt idx="1">
                  <c:v>Office Equipment</c:v>
                </c:pt>
                <c:pt idx="2">
                  <c:v>Vehicles</c:v>
                </c:pt>
                <c:pt idx="3">
                  <c:v>Operational Cash Flow</c:v>
                </c:pt>
              </c:strCache>
            </c:strRef>
          </c:cat>
          <c:val>
            <c:numRef>
              <c:f>'Cash Flow'!$B$5:$B$8</c:f>
              <c:numCache>
                <c:formatCode>#,##0.00</c:formatCode>
                <c:ptCount val="4"/>
                <c:pt idx="0">
                  <c:v>380800</c:v>
                </c:pt>
                <c:pt idx="1">
                  <c:v>19900</c:v>
                </c:pt>
                <c:pt idx="2">
                  <c:v>150000</c:v>
                </c:pt>
                <c:pt idx="3">
                  <c:v>131955.06087169982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5-48C6-9E49-297A7C1F25E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Income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'Profit&amp;Loss'!$C$9:$Z$9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15400</c:v>
                </c:pt>
                <c:pt idx="7">
                  <c:v>21050</c:v>
                </c:pt>
                <c:pt idx="8">
                  <c:v>26700</c:v>
                </c:pt>
                <c:pt idx="9">
                  <c:v>32350</c:v>
                </c:pt>
                <c:pt idx="10">
                  <c:v>38000</c:v>
                </c:pt>
                <c:pt idx="11">
                  <c:v>43650</c:v>
                </c:pt>
                <c:pt idx="12">
                  <c:v>49300</c:v>
                </c:pt>
                <c:pt idx="13">
                  <c:v>54950</c:v>
                </c:pt>
                <c:pt idx="14">
                  <c:v>60600</c:v>
                </c:pt>
                <c:pt idx="15">
                  <c:v>66250</c:v>
                </c:pt>
                <c:pt idx="16">
                  <c:v>71900</c:v>
                </c:pt>
                <c:pt idx="17">
                  <c:v>77550</c:v>
                </c:pt>
                <c:pt idx="18">
                  <c:v>83200</c:v>
                </c:pt>
                <c:pt idx="19">
                  <c:v>88850</c:v>
                </c:pt>
                <c:pt idx="20">
                  <c:v>94500</c:v>
                </c:pt>
                <c:pt idx="21">
                  <c:v>100150</c:v>
                </c:pt>
                <c:pt idx="22">
                  <c:v>105800</c:v>
                </c:pt>
                <c:pt idx="23">
                  <c:v>111450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B-4E1A-B4DC-5167EE01A81E}"/>
            </c:ext>
          </c:extLst>
        </c:ser>
        <c:ser>
          <c:idx val="1"/>
          <c:order val="1"/>
          <c:tx>
            <c:v>Cost of Sales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'Profit&amp;Loss'!$C$15:$Z$15</c:f>
              <c:numCache>
                <c:formatCode>#,##0.00</c:formatCode>
                <c:ptCount val="24"/>
                <c:pt idx="0">
                  <c:v>8855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11803.68</c:v>
                </c:pt>
                <c:pt idx="7">
                  <c:v>12950.66</c:v>
                </c:pt>
                <c:pt idx="8">
                  <c:v>14097.64</c:v>
                </c:pt>
                <c:pt idx="9">
                  <c:v>15244.619999999999</c:v>
                </c:pt>
                <c:pt idx="10">
                  <c:v>16391.599999999999</c:v>
                </c:pt>
                <c:pt idx="11">
                  <c:v>17538.580000000002</c:v>
                </c:pt>
                <c:pt idx="12">
                  <c:v>18685.559999999998</c:v>
                </c:pt>
                <c:pt idx="13">
                  <c:v>19832.54</c:v>
                </c:pt>
                <c:pt idx="14">
                  <c:v>20979.52</c:v>
                </c:pt>
                <c:pt idx="15">
                  <c:v>22126.5</c:v>
                </c:pt>
                <c:pt idx="16">
                  <c:v>23273.48</c:v>
                </c:pt>
                <c:pt idx="17">
                  <c:v>24420.46</c:v>
                </c:pt>
                <c:pt idx="18">
                  <c:v>25567.439999999999</c:v>
                </c:pt>
                <c:pt idx="19">
                  <c:v>26714.42</c:v>
                </c:pt>
                <c:pt idx="20">
                  <c:v>27861.4</c:v>
                </c:pt>
                <c:pt idx="21">
                  <c:v>29008.379999999997</c:v>
                </c:pt>
                <c:pt idx="22">
                  <c:v>30155.360000000001</c:v>
                </c:pt>
                <c:pt idx="23">
                  <c:v>31302.34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B-4E1A-B4DC-5167EE01A81E}"/>
            </c:ext>
          </c:extLst>
        </c:ser>
        <c:ser>
          <c:idx val="2"/>
          <c:order val="2"/>
          <c:tx>
            <c:v>Net Profit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'Profit&amp;Loss'!$C$30:$Z$30</c:f>
              <c:numCache>
                <c:formatCode>#,##0.00_ ;[Red]\-#,##0.00\ </c:formatCode>
                <c:ptCount val="24"/>
                <c:pt idx="0">
                  <c:v>-34072.299275629121</c:v>
                </c:pt>
                <c:pt idx="1">
                  <c:v>-59289.598551258241</c:v>
                </c:pt>
                <c:pt idx="2">
                  <c:v>-84506.897826887362</c:v>
                </c:pt>
                <c:pt idx="3">
                  <c:v>-109724.19710251648</c:v>
                </c:pt>
                <c:pt idx="4">
                  <c:v>-134941.49637814559</c:v>
                </c:pt>
                <c:pt idx="5">
                  <c:v>-160158.79565377469</c:v>
                </c:pt>
                <c:pt idx="6">
                  <c:v>-181779.77492940382</c:v>
                </c:pt>
                <c:pt idx="7">
                  <c:v>-198897.73420503293</c:v>
                </c:pt>
                <c:pt idx="8">
                  <c:v>-211512.67348066205</c:v>
                </c:pt>
                <c:pt idx="9">
                  <c:v>-219624.59275629118</c:v>
                </c:pt>
                <c:pt idx="10">
                  <c:v>-223233.49203192029</c:v>
                </c:pt>
                <c:pt idx="11">
                  <c:v>-222339.37130754942</c:v>
                </c:pt>
                <c:pt idx="12">
                  <c:v>-216942.23058317852</c:v>
                </c:pt>
                <c:pt idx="13">
                  <c:v>-207042.06985880763</c:v>
                </c:pt>
                <c:pt idx="14">
                  <c:v>-192638.88913443676</c:v>
                </c:pt>
                <c:pt idx="15">
                  <c:v>-173732.68841006589</c:v>
                </c:pt>
                <c:pt idx="16">
                  <c:v>-150323.46768569501</c:v>
                </c:pt>
                <c:pt idx="17">
                  <c:v>-122411.22696132414</c:v>
                </c:pt>
                <c:pt idx="18">
                  <c:v>-89995.96623695326</c:v>
                </c:pt>
                <c:pt idx="19">
                  <c:v>-53077.685512582379</c:v>
                </c:pt>
                <c:pt idx="20">
                  <c:v>-11656.384788211493</c:v>
                </c:pt>
                <c:pt idx="21">
                  <c:v>34267.935936159382</c:v>
                </c:pt>
                <c:pt idx="22">
                  <c:v>84695.27666053026</c:v>
                </c:pt>
                <c:pt idx="23">
                  <c:v>139625.63738490114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B-4E1A-B4DC-5167EE01A81E}"/>
            </c:ext>
          </c:extLst>
        </c:ser>
        <c:ser>
          <c:idx val="3"/>
          <c:order val="3"/>
          <c:tx>
            <c:strRef>
              <c:f>'Cash Flow'!$A$23</c:f>
              <c:strCache>
                <c:ptCount val="1"/>
                <c:pt idx="0">
                  <c:v>Cash Flow AFTER funding committed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'Cash Flow'!$B$26:$Y$26</c:f>
              <c:numCache>
                <c:formatCode>#,##0.00_ ;[Red]\-#,##0.00\ </c:formatCode>
                <c:ptCount val="24"/>
                <c:pt idx="0">
                  <c:v>110904.42826273735</c:v>
                </c:pt>
                <c:pt idx="1">
                  <c:v>89853.795653774898</c:v>
                </c:pt>
                <c:pt idx="2">
                  <c:v>68803.163044812449</c:v>
                </c:pt>
                <c:pt idx="3">
                  <c:v>47752.53043585</c:v>
                </c:pt>
                <c:pt idx="4">
                  <c:v>26701.897826887547</c:v>
                </c:pt>
                <c:pt idx="5">
                  <c:v>5651.2652179250945</c:v>
                </c:pt>
                <c:pt idx="6">
                  <c:v>0.6326089626418252</c:v>
                </c:pt>
                <c:pt idx="7">
                  <c:v>1.8917489796876907E-10</c:v>
                </c:pt>
                <c:pt idx="8">
                  <c:v>5649.3673910377365</c:v>
                </c:pt>
                <c:pt idx="9">
                  <c:v>16948.73478207528</c:v>
                </c:pt>
                <c:pt idx="10">
                  <c:v>33898.102173112828</c:v>
                </c:pt>
                <c:pt idx="11">
                  <c:v>56497.469564150371</c:v>
                </c:pt>
                <c:pt idx="12">
                  <c:v>84746.836955187915</c:v>
                </c:pt>
                <c:pt idx="13">
                  <c:v>118646.20434622545</c:v>
                </c:pt>
                <c:pt idx="14">
                  <c:v>158195.571737263</c:v>
                </c:pt>
                <c:pt idx="15">
                  <c:v>203394.93912830055</c:v>
                </c:pt>
                <c:pt idx="16">
                  <c:v>254244.3065193381</c:v>
                </c:pt>
                <c:pt idx="17">
                  <c:v>310743.67391037568</c:v>
                </c:pt>
                <c:pt idx="18">
                  <c:v>372893.04130141321</c:v>
                </c:pt>
                <c:pt idx="19">
                  <c:v>440692.40869245073</c:v>
                </c:pt>
                <c:pt idx="20">
                  <c:v>514141.77608348825</c:v>
                </c:pt>
                <c:pt idx="21">
                  <c:v>593241.14347452577</c:v>
                </c:pt>
                <c:pt idx="22">
                  <c:v>677990.51086556329</c:v>
                </c:pt>
                <c:pt idx="23">
                  <c:v>768389.87825660082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B-4E1A-B4DC-5167EE01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315263"/>
        <c:axId val="667325663"/>
      </c:lineChart>
      <c:catAx>
        <c:axId val="6673152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325663"/>
        <c:crosses val="autoZero"/>
        <c:auto val="1"/>
        <c:lblAlgn val="ctr"/>
        <c:lblOffset val="100"/>
        <c:noMultiLvlLbl val="0"/>
      </c:catAx>
      <c:valAx>
        <c:axId val="66732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31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9</xdr:col>
      <xdr:colOff>57150</xdr:colOff>
      <xdr:row>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A3E858-21BF-40E2-B32E-72AB2C6AC3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4</xdr:row>
      <xdr:rowOff>9525</xdr:rowOff>
    </xdr:from>
    <xdr:to>
      <xdr:col>18</xdr:col>
      <xdr:colOff>0</xdr:colOff>
      <xdr:row>19</xdr:row>
      <xdr:rowOff>219075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5E1555-649A-4021-B2E7-D822B6F85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1:Z241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26" x14ac:dyDescent="0.2">
      <c r="A1" s="304" t="s">
        <v>57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5"/>
      <c r="Q1" s="305"/>
      <c r="R1" s="305"/>
      <c r="S1" s="305"/>
      <c r="T1" s="215"/>
      <c r="U1" s="215"/>
      <c r="V1" s="215"/>
      <c r="W1" s="215"/>
      <c r="X1" s="215"/>
      <c r="Y1" s="215"/>
      <c r="Z1" s="215"/>
    </row>
    <row r="2" spans="1:26" x14ac:dyDescent="0.2">
      <c r="A2" s="275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</row>
    <row r="3" spans="1:26" x14ac:dyDescent="0.2">
      <c r="A3" s="306" t="s">
        <v>305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8"/>
      <c r="Q3" s="308"/>
      <c r="R3" s="308"/>
      <c r="S3" s="308"/>
      <c r="T3" s="277"/>
      <c r="U3" s="277"/>
      <c r="V3" s="277"/>
      <c r="W3" s="277"/>
      <c r="X3" s="277"/>
      <c r="Y3" s="277"/>
      <c r="Z3" s="277"/>
    </row>
    <row r="4" spans="1:26" x14ac:dyDescent="0.2">
      <c r="A4" s="275"/>
      <c r="B4" s="79" t="s">
        <v>306</v>
      </c>
      <c r="C4" s="292"/>
      <c r="D4" s="292"/>
      <c r="E4" s="292"/>
      <c r="F4" s="292"/>
      <c r="G4" s="292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277"/>
      <c r="U4" s="277"/>
      <c r="V4" s="277"/>
      <c r="W4" s="277"/>
      <c r="X4" s="277"/>
      <c r="Y4" s="277"/>
      <c r="Z4" s="277"/>
    </row>
    <row r="5" spans="1:26" x14ac:dyDescent="0.2">
      <c r="A5" s="275"/>
      <c r="B5" s="79" t="s">
        <v>307</v>
      </c>
      <c r="C5" s="79"/>
      <c r="D5" s="79"/>
      <c r="E5" s="79"/>
      <c r="F5" s="79"/>
      <c r="G5" s="79"/>
      <c r="H5" s="291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277"/>
      <c r="U5" s="277"/>
      <c r="V5" s="277"/>
      <c r="W5" s="277"/>
      <c r="X5" s="277"/>
      <c r="Y5" s="277"/>
      <c r="Z5" s="277"/>
    </row>
    <row r="6" spans="1:26" x14ac:dyDescent="0.2">
      <c r="A6" s="275"/>
      <c r="B6" s="79" t="s">
        <v>308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277"/>
      <c r="U6" s="277"/>
      <c r="V6" s="277"/>
      <c r="W6" s="277"/>
      <c r="X6" s="277"/>
      <c r="Y6" s="277"/>
      <c r="Z6" s="277"/>
    </row>
    <row r="7" spans="1:26" x14ac:dyDescent="0.2">
      <c r="A7" s="275"/>
      <c r="B7" s="79" t="s">
        <v>309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277"/>
      <c r="U7" s="277"/>
      <c r="V7" s="277"/>
      <c r="W7" s="277"/>
      <c r="X7" s="277"/>
      <c r="Y7" s="277"/>
      <c r="Z7" s="277"/>
    </row>
    <row r="8" spans="1:26" x14ac:dyDescent="0.2">
      <c r="A8" s="275"/>
      <c r="B8" s="79" t="s">
        <v>310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277"/>
      <c r="U8" s="277"/>
      <c r="V8" s="277"/>
      <c r="W8" s="277"/>
      <c r="X8" s="277"/>
      <c r="Y8" s="277"/>
      <c r="Z8" s="277"/>
    </row>
    <row r="9" spans="1:26" x14ac:dyDescent="0.2">
      <c r="A9" s="279"/>
      <c r="B9" s="79" t="s">
        <v>311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277"/>
      <c r="U9" s="277"/>
      <c r="V9" s="277"/>
      <c r="W9" s="277"/>
      <c r="X9" s="277"/>
      <c r="Y9" s="277"/>
      <c r="Z9" s="277"/>
    </row>
    <row r="10" spans="1:26" x14ac:dyDescent="0.2">
      <c r="A10" s="2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277"/>
      <c r="U10" s="277"/>
      <c r="V10" s="277"/>
      <c r="W10" s="277"/>
      <c r="X10" s="277"/>
      <c r="Y10" s="277"/>
      <c r="Z10" s="277"/>
    </row>
    <row r="11" spans="1:26" x14ac:dyDescent="0.2">
      <c r="A11" s="306" t="s">
        <v>312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8"/>
      <c r="Q11" s="308"/>
      <c r="R11" s="308"/>
      <c r="S11" s="308"/>
      <c r="T11" s="277"/>
      <c r="U11" s="277"/>
      <c r="V11" s="277"/>
      <c r="W11" s="277"/>
      <c r="X11" s="277"/>
      <c r="Y11" s="277"/>
      <c r="Z11" s="277"/>
    </row>
    <row r="12" spans="1:26" x14ac:dyDescent="0.2">
      <c r="A12" s="279" t="s">
        <v>255</v>
      </c>
      <c r="B12" s="286" t="s">
        <v>221</v>
      </c>
      <c r="C12" s="280" t="s">
        <v>313</v>
      </c>
      <c r="D12" s="215"/>
      <c r="E12" s="215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</row>
    <row r="13" spans="1:26" x14ac:dyDescent="0.2">
      <c r="A13" s="279"/>
      <c r="B13" s="427" t="s">
        <v>314</v>
      </c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9"/>
      <c r="Q13" s="429"/>
      <c r="R13" s="277"/>
      <c r="S13" s="277"/>
      <c r="T13" s="277"/>
      <c r="U13" s="277"/>
      <c r="V13" s="277"/>
      <c r="W13" s="277"/>
      <c r="X13" s="277"/>
      <c r="Y13" s="277"/>
      <c r="Z13" s="277"/>
    </row>
    <row r="14" spans="1:26" x14ac:dyDescent="0.2">
      <c r="A14" s="279"/>
      <c r="B14" s="427" t="s">
        <v>354</v>
      </c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7"/>
      <c r="P14" s="429"/>
      <c r="Q14" s="429"/>
      <c r="R14" s="277"/>
      <c r="S14" s="277"/>
      <c r="T14" s="277"/>
      <c r="U14" s="277"/>
      <c r="V14" s="277"/>
      <c r="W14" s="277"/>
      <c r="X14" s="277"/>
      <c r="Y14" s="277"/>
      <c r="Z14" s="277"/>
    </row>
    <row r="15" spans="1:26" x14ac:dyDescent="0.2">
      <c r="A15" s="279"/>
      <c r="B15" s="427" t="s">
        <v>355</v>
      </c>
      <c r="C15" s="427"/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9"/>
      <c r="Q15" s="429"/>
      <c r="R15" s="277"/>
      <c r="S15" s="277"/>
      <c r="T15" s="277"/>
      <c r="U15" s="277"/>
      <c r="V15" s="277"/>
      <c r="W15" s="277"/>
      <c r="X15" s="277"/>
      <c r="Y15" s="277"/>
      <c r="Z15" s="277"/>
    </row>
    <row r="16" spans="1:26" x14ac:dyDescent="0.2">
      <c r="A16" s="279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</row>
    <row r="17" spans="1:26" x14ac:dyDescent="0.2">
      <c r="A17" s="279" t="s">
        <v>256</v>
      </c>
      <c r="B17" s="286" t="s">
        <v>358</v>
      </c>
      <c r="C17" s="280" t="s">
        <v>357</v>
      </c>
      <c r="D17" s="280"/>
      <c r="E17" s="280"/>
      <c r="F17" s="215"/>
      <c r="G17" s="276"/>
      <c r="H17" s="276"/>
      <c r="I17" s="276"/>
      <c r="J17" s="276"/>
      <c r="K17" s="276"/>
      <c r="L17" s="276"/>
      <c r="M17" s="276"/>
      <c r="N17" s="276"/>
      <c r="O17" s="276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</row>
    <row r="18" spans="1:26" x14ac:dyDescent="0.2">
      <c r="A18" s="279"/>
      <c r="B18" s="276" t="s">
        <v>359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</row>
    <row r="19" spans="1:26" x14ac:dyDescent="0.2">
      <c r="A19" s="279"/>
      <c r="B19" s="276" t="s">
        <v>362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</row>
    <row r="20" spans="1:26" x14ac:dyDescent="0.2">
      <c r="A20" s="279"/>
      <c r="B20" s="276" t="s">
        <v>363</v>
      </c>
      <c r="C20" s="276"/>
      <c r="D20" s="276"/>
      <c r="E20" s="276"/>
      <c r="F20" s="276"/>
      <c r="G20" s="276"/>
      <c r="H20" s="281"/>
      <c r="I20" s="276"/>
      <c r="J20" s="276"/>
      <c r="K20" s="276"/>
      <c r="L20" s="276"/>
      <c r="M20" s="276"/>
      <c r="N20" s="276"/>
      <c r="O20" s="282"/>
      <c r="P20" s="283"/>
      <c r="Q20" s="284"/>
      <c r="R20" s="277"/>
      <c r="S20" s="277"/>
      <c r="T20" s="277"/>
      <c r="U20" s="277"/>
      <c r="V20" s="277"/>
      <c r="W20" s="277"/>
      <c r="X20" s="277"/>
      <c r="Y20" s="277"/>
      <c r="Z20" s="277"/>
    </row>
    <row r="21" spans="1:26" x14ac:dyDescent="0.2">
      <c r="A21" s="279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80"/>
      <c r="Q21" s="282"/>
      <c r="R21" s="276"/>
      <c r="S21" s="277"/>
      <c r="T21" s="277"/>
      <c r="U21" s="277"/>
      <c r="V21" s="277"/>
      <c r="W21" s="277"/>
      <c r="X21" s="277"/>
      <c r="Y21" s="277"/>
      <c r="Z21" s="277"/>
    </row>
    <row r="22" spans="1:26" x14ac:dyDescent="0.2">
      <c r="A22" s="279" t="s">
        <v>257</v>
      </c>
      <c r="B22" s="286" t="s">
        <v>227</v>
      </c>
      <c r="C22" s="280" t="s">
        <v>315</v>
      </c>
      <c r="D22" s="280"/>
      <c r="E22" s="215"/>
      <c r="F22" s="276"/>
      <c r="G22" s="276"/>
      <c r="H22" s="276"/>
      <c r="I22" s="276"/>
      <c r="J22" s="276"/>
      <c r="K22" s="276"/>
      <c r="L22" s="276"/>
      <c r="M22" s="276"/>
      <c r="N22" s="276"/>
      <c r="O22" s="282"/>
      <c r="P22" s="276"/>
      <c r="Q22" s="282"/>
      <c r="R22" s="276"/>
      <c r="S22" s="277"/>
      <c r="T22" s="277"/>
      <c r="U22" s="277"/>
      <c r="V22" s="277"/>
      <c r="W22" s="277"/>
      <c r="X22" s="277"/>
      <c r="Y22" s="277"/>
      <c r="Z22" s="277"/>
    </row>
    <row r="23" spans="1:26" x14ac:dyDescent="0.2">
      <c r="A23" s="279"/>
      <c r="B23" s="276" t="s">
        <v>316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82"/>
      <c r="P23" s="276"/>
      <c r="Q23" s="276"/>
      <c r="R23" s="276"/>
      <c r="S23" s="277"/>
      <c r="T23" s="277"/>
      <c r="U23" s="277"/>
      <c r="V23" s="277"/>
      <c r="W23" s="277"/>
      <c r="X23" s="277"/>
      <c r="Y23" s="277"/>
      <c r="Z23" s="277"/>
    </row>
    <row r="24" spans="1:26" x14ac:dyDescent="0.2">
      <c r="A24" s="279"/>
      <c r="B24" s="276" t="s">
        <v>317</v>
      </c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</row>
    <row r="25" spans="1:26" x14ac:dyDescent="0.2">
      <c r="A25" s="279"/>
      <c r="B25" s="276" t="s">
        <v>318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7"/>
      <c r="U25" s="277"/>
      <c r="V25" s="277"/>
      <c r="W25" s="277"/>
      <c r="X25" s="277"/>
      <c r="Y25" s="277"/>
      <c r="Z25" s="277"/>
    </row>
    <row r="26" spans="1:26" x14ac:dyDescent="0.2">
      <c r="A26" s="279"/>
      <c r="B26" s="276" t="s">
        <v>319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7"/>
      <c r="U26" s="277"/>
      <c r="V26" s="277"/>
      <c r="W26" s="277"/>
      <c r="X26" s="277"/>
      <c r="Y26" s="277"/>
      <c r="Z26" s="277"/>
    </row>
    <row r="27" spans="1:26" x14ac:dyDescent="0.2">
      <c r="A27" s="279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</row>
    <row r="28" spans="1:26" x14ac:dyDescent="0.2">
      <c r="A28" s="279" t="s">
        <v>258</v>
      </c>
      <c r="B28" s="287" t="s">
        <v>232</v>
      </c>
      <c r="C28" s="280" t="s">
        <v>320</v>
      </c>
      <c r="D28" s="276"/>
      <c r="E28" s="276"/>
      <c r="F28" s="215"/>
      <c r="G28" s="276"/>
      <c r="H28" s="276"/>
      <c r="I28" s="276"/>
      <c r="J28" s="276"/>
      <c r="K28" s="276"/>
      <c r="L28" s="276"/>
      <c r="M28" s="276"/>
      <c r="N28" s="276"/>
      <c r="O28" s="276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</row>
    <row r="29" spans="1:26" x14ac:dyDescent="0.2">
      <c r="A29" s="279"/>
      <c r="B29" s="276" t="s">
        <v>321</v>
      </c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</row>
    <row r="30" spans="1:26" x14ac:dyDescent="0.2">
      <c r="A30" s="279"/>
      <c r="B30" s="427" t="s">
        <v>322</v>
      </c>
      <c r="C30" s="428"/>
      <c r="D30" s="428"/>
      <c r="E30" s="428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</row>
    <row r="31" spans="1:26" x14ac:dyDescent="0.2">
      <c r="A31" s="279"/>
      <c r="B31" s="427" t="s">
        <v>323</v>
      </c>
      <c r="C31" s="427"/>
      <c r="D31" s="427"/>
      <c r="E31" s="427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</row>
    <row r="32" spans="1:26" x14ac:dyDescent="0.2">
      <c r="A32" s="279"/>
      <c r="B32" s="276" t="s">
        <v>324</v>
      </c>
      <c r="C32" s="428"/>
      <c r="D32" s="428"/>
      <c r="E32" s="428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7"/>
      <c r="U32" s="277"/>
      <c r="V32" s="277"/>
      <c r="W32" s="277"/>
      <c r="X32" s="277"/>
      <c r="Y32" s="277"/>
      <c r="Z32" s="277"/>
    </row>
    <row r="33" spans="1:26" x14ac:dyDescent="0.2">
      <c r="A33" s="279"/>
      <c r="B33" s="276" t="s">
        <v>325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7"/>
      <c r="U33" s="277"/>
      <c r="V33" s="277"/>
      <c r="W33" s="277"/>
      <c r="X33" s="277"/>
      <c r="Y33" s="277"/>
      <c r="Z33" s="277"/>
    </row>
    <row r="34" spans="1:26" x14ac:dyDescent="0.2">
      <c r="A34" s="279"/>
      <c r="B34" s="276" t="s">
        <v>326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7"/>
      <c r="O34" s="276"/>
      <c r="P34" s="276"/>
      <c r="Q34" s="276"/>
      <c r="R34" s="276"/>
      <c r="S34" s="276"/>
      <c r="T34" s="277"/>
      <c r="U34" s="277"/>
      <c r="V34" s="277"/>
      <c r="W34" s="277"/>
      <c r="X34" s="277"/>
      <c r="Y34" s="277"/>
      <c r="Z34" s="277"/>
    </row>
    <row r="35" spans="1:26" x14ac:dyDescent="0.2">
      <c r="A35" s="279"/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7"/>
      <c r="U35" s="277"/>
      <c r="V35" s="277"/>
      <c r="W35" s="277"/>
      <c r="X35" s="277"/>
      <c r="Y35" s="277"/>
      <c r="Z35" s="277"/>
    </row>
    <row r="36" spans="1:26" x14ac:dyDescent="0.2">
      <c r="A36" s="279" t="s">
        <v>259</v>
      </c>
      <c r="B36" s="287" t="s">
        <v>10</v>
      </c>
      <c r="C36" s="280" t="s">
        <v>327</v>
      </c>
      <c r="D36" s="276"/>
      <c r="E36" s="276"/>
      <c r="F36" s="276"/>
      <c r="G36" s="215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7"/>
      <c r="U36" s="277"/>
      <c r="V36" s="277"/>
      <c r="W36" s="277"/>
      <c r="X36" s="277"/>
      <c r="Y36" s="277"/>
      <c r="Z36" s="277"/>
    </row>
    <row r="37" spans="1:26" x14ac:dyDescent="0.2">
      <c r="A37" s="279"/>
      <c r="B37" s="276" t="s">
        <v>328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</row>
    <row r="38" spans="1:26" x14ac:dyDescent="0.2">
      <c r="A38" s="279"/>
      <c r="B38" s="276" t="s">
        <v>329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</row>
    <row r="39" spans="1:26" x14ac:dyDescent="0.2">
      <c r="A39" s="279"/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7"/>
      <c r="X39" s="277"/>
      <c r="Y39" s="277"/>
      <c r="Z39" s="277"/>
    </row>
    <row r="40" spans="1:26" x14ac:dyDescent="0.2">
      <c r="A40" s="279" t="s">
        <v>260</v>
      </c>
      <c r="B40" s="287" t="s">
        <v>5</v>
      </c>
      <c r="C40" s="280" t="s">
        <v>330</v>
      </c>
      <c r="D40" s="215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7"/>
      <c r="X40" s="277"/>
      <c r="Y40" s="277"/>
      <c r="Z40" s="277"/>
    </row>
    <row r="41" spans="1:26" x14ac:dyDescent="0.2">
      <c r="A41" s="279"/>
      <c r="B41" s="276" t="s">
        <v>331</v>
      </c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7"/>
      <c r="X41" s="277"/>
      <c r="Y41" s="277"/>
      <c r="Z41" s="277"/>
    </row>
    <row r="42" spans="1:26" x14ac:dyDescent="0.2">
      <c r="A42" s="279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7"/>
      <c r="X42" s="277"/>
      <c r="Y42" s="277"/>
      <c r="Z42" s="277"/>
    </row>
    <row r="43" spans="1:26" x14ac:dyDescent="0.2">
      <c r="A43" s="279" t="s">
        <v>261</v>
      </c>
      <c r="B43" s="287" t="s">
        <v>218</v>
      </c>
      <c r="C43" s="280" t="s">
        <v>248</v>
      </c>
      <c r="D43" s="276"/>
      <c r="E43" s="276"/>
      <c r="F43" s="215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7"/>
      <c r="X43" s="277"/>
      <c r="Y43" s="277"/>
      <c r="Z43" s="277"/>
    </row>
    <row r="44" spans="1:26" x14ac:dyDescent="0.2">
      <c r="A44" s="279"/>
      <c r="B44" s="276" t="s">
        <v>249</v>
      </c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7"/>
      <c r="X44" s="277"/>
      <c r="Y44" s="277"/>
      <c r="Z44" s="277"/>
    </row>
    <row r="45" spans="1:26" x14ac:dyDescent="0.2">
      <c r="A45" s="279"/>
      <c r="B45" s="276" t="s">
        <v>250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7"/>
      <c r="X45" s="277"/>
      <c r="Y45" s="277"/>
      <c r="Z45" s="277"/>
    </row>
    <row r="46" spans="1:26" x14ac:dyDescent="0.2">
      <c r="A46" s="279"/>
      <c r="B46" s="276" t="s">
        <v>332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7"/>
      <c r="X46" s="277"/>
      <c r="Y46" s="277"/>
      <c r="Z46" s="277"/>
    </row>
    <row r="47" spans="1:26" x14ac:dyDescent="0.2">
      <c r="A47" s="279"/>
      <c r="B47" s="276" t="s">
        <v>333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7"/>
      <c r="X47" s="277"/>
      <c r="Y47" s="277"/>
      <c r="Z47" s="277"/>
    </row>
    <row r="48" spans="1:26" x14ac:dyDescent="0.2">
      <c r="A48" s="279"/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7"/>
      <c r="X48" s="277"/>
      <c r="Y48" s="277"/>
      <c r="Z48" s="277"/>
    </row>
    <row r="49" spans="1:26" x14ac:dyDescent="0.2">
      <c r="A49" s="279" t="s">
        <v>367</v>
      </c>
      <c r="B49" s="286" t="s">
        <v>368</v>
      </c>
      <c r="C49" s="280" t="s">
        <v>377</v>
      </c>
      <c r="D49" s="276"/>
      <c r="E49" s="276"/>
      <c r="F49" s="215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7"/>
      <c r="X49" s="277"/>
      <c r="Y49" s="277"/>
      <c r="Z49" s="277"/>
    </row>
    <row r="50" spans="1:26" x14ac:dyDescent="0.2">
      <c r="A50" s="279"/>
      <c r="B50" s="276" t="s">
        <v>376</v>
      </c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7"/>
      <c r="X50" s="277"/>
      <c r="Y50" s="277"/>
      <c r="Z50" s="277"/>
    </row>
    <row r="51" spans="1:26" x14ac:dyDescent="0.2">
      <c r="A51" s="279"/>
      <c r="B51" s="276" t="s">
        <v>378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7"/>
      <c r="X51" s="277"/>
      <c r="Y51" s="277"/>
      <c r="Z51" s="277"/>
    </row>
    <row r="52" spans="1:26" x14ac:dyDescent="0.2">
      <c r="A52" s="279"/>
      <c r="B52" s="276" t="s">
        <v>379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7"/>
      <c r="X52" s="277"/>
      <c r="Y52" s="277"/>
      <c r="Z52" s="277"/>
    </row>
    <row r="53" spans="1:26" x14ac:dyDescent="0.2">
      <c r="A53" s="279"/>
      <c r="B53" s="276" t="s">
        <v>380</v>
      </c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7"/>
      <c r="X53" s="277"/>
      <c r="Y53" s="277"/>
      <c r="Z53" s="277"/>
    </row>
    <row r="54" spans="1:26" x14ac:dyDescent="0.2">
      <c r="A54" s="279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7"/>
      <c r="X54" s="277"/>
      <c r="Y54" s="277"/>
      <c r="Z54" s="277"/>
    </row>
    <row r="55" spans="1:26" x14ac:dyDescent="0.2">
      <c r="A55" s="306" t="s">
        <v>334</v>
      </c>
      <c r="B55" s="307"/>
      <c r="C55" s="307"/>
      <c r="D55" s="307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276"/>
      <c r="U55" s="276"/>
      <c r="V55" s="276"/>
      <c r="W55" s="277"/>
      <c r="X55" s="277"/>
      <c r="Y55" s="277"/>
      <c r="Z55" s="277"/>
    </row>
    <row r="56" spans="1:26" x14ac:dyDescent="0.2">
      <c r="A56" s="278"/>
      <c r="B56" s="276" t="s">
        <v>335</v>
      </c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7"/>
      <c r="X56" s="277"/>
      <c r="Y56" s="277"/>
      <c r="Z56" s="277"/>
    </row>
    <row r="57" spans="1:26" x14ac:dyDescent="0.2">
      <c r="A57" s="288" t="s">
        <v>31</v>
      </c>
      <c r="B57" s="289" t="s">
        <v>381</v>
      </c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76"/>
      <c r="U57" s="276"/>
      <c r="V57" s="276"/>
      <c r="W57" s="277"/>
      <c r="X57" s="277"/>
      <c r="Y57" s="277"/>
      <c r="Z57" s="277"/>
    </row>
    <row r="58" spans="1:26" x14ac:dyDescent="0.2">
      <c r="A58" s="275"/>
      <c r="B58" s="276" t="s">
        <v>336</v>
      </c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7"/>
      <c r="X58" s="277"/>
      <c r="Y58" s="277"/>
      <c r="Z58" s="277"/>
    </row>
    <row r="59" spans="1:26" x14ac:dyDescent="0.2">
      <c r="A59" s="275"/>
      <c r="B59" s="276" t="s">
        <v>251</v>
      </c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7"/>
      <c r="X59" s="277"/>
      <c r="Y59" s="277"/>
      <c r="Z59" s="277"/>
    </row>
    <row r="60" spans="1:26" x14ac:dyDescent="0.2">
      <c r="A60" s="275"/>
      <c r="B60" s="285" t="s">
        <v>171</v>
      </c>
      <c r="C60" s="276"/>
      <c r="D60" s="276" t="s">
        <v>337</v>
      </c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7"/>
      <c r="X60" s="277"/>
      <c r="Y60" s="277"/>
      <c r="Z60" s="277"/>
    </row>
    <row r="61" spans="1:26" x14ac:dyDescent="0.2">
      <c r="A61" s="275"/>
      <c r="B61" s="285" t="s">
        <v>172</v>
      </c>
      <c r="C61" s="276"/>
      <c r="D61" s="276" t="s">
        <v>338</v>
      </c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7"/>
      <c r="X61" s="277"/>
      <c r="Y61" s="277"/>
      <c r="Z61" s="277"/>
    </row>
    <row r="62" spans="1:26" x14ac:dyDescent="0.2">
      <c r="A62" s="275"/>
      <c r="B62" s="285" t="s">
        <v>165</v>
      </c>
      <c r="C62" s="276"/>
      <c r="D62" s="276" t="s">
        <v>339</v>
      </c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7"/>
      <c r="X62" s="277"/>
      <c r="Y62" s="277"/>
      <c r="Z62" s="277"/>
    </row>
    <row r="63" spans="1:26" x14ac:dyDescent="0.2">
      <c r="A63" s="275"/>
      <c r="B63" s="276" t="s">
        <v>340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7"/>
      <c r="X63" s="277"/>
      <c r="Y63" s="277"/>
      <c r="Z63" s="277"/>
    </row>
    <row r="64" spans="1:26" x14ac:dyDescent="0.2">
      <c r="A64" s="275"/>
      <c r="B64" s="285" t="s">
        <v>41</v>
      </c>
      <c r="C64" s="276"/>
      <c r="D64" s="276" t="s">
        <v>341</v>
      </c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7"/>
      <c r="X64" s="277"/>
      <c r="Y64" s="277"/>
      <c r="Z64" s="277"/>
    </row>
    <row r="65" spans="1:26" x14ac:dyDescent="0.2">
      <c r="A65" s="275"/>
      <c r="B65" s="285" t="s">
        <v>174</v>
      </c>
      <c r="C65" s="276"/>
      <c r="D65" s="276" t="s">
        <v>342</v>
      </c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7"/>
      <c r="X65" s="277"/>
      <c r="Y65" s="277"/>
      <c r="Z65" s="277"/>
    </row>
    <row r="66" spans="1:26" x14ac:dyDescent="0.2">
      <c r="A66" s="275"/>
      <c r="B66" s="285" t="s">
        <v>42</v>
      </c>
      <c r="C66" s="276"/>
      <c r="D66" s="276" t="s">
        <v>343</v>
      </c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7"/>
      <c r="X66" s="277"/>
      <c r="Y66" s="277"/>
      <c r="Z66" s="277"/>
    </row>
    <row r="67" spans="1:26" x14ac:dyDescent="0.2">
      <c r="A67" s="275"/>
      <c r="B67" s="285"/>
      <c r="C67" s="276"/>
      <c r="D67" s="276" t="s">
        <v>344</v>
      </c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7"/>
      <c r="X67" s="277"/>
      <c r="Y67" s="277"/>
      <c r="Z67" s="277"/>
    </row>
    <row r="68" spans="1:26" x14ac:dyDescent="0.2">
      <c r="A68" s="275"/>
      <c r="B68" s="276" t="s">
        <v>345</v>
      </c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7"/>
      <c r="X68" s="277"/>
      <c r="Y68" s="277"/>
      <c r="Z68" s="277"/>
    </row>
    <row r="69" spans="1:26" x14ac:dyDescent="0.2">
      <c r="A69" s="275"/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7"/>
      <c r="X69" s="277"/>
      <c r="Y69" s="277"/>
      <c r="Z69" s="277"/>
    </row>
    <row r="70" spans="1:26" x14ac:dyDescent="0.2">
      <c r="A70" s="288" t="s">
        <v>33</v>
      </c>
      <c r="B70" s="289" t="s">
        <v>29</v>
      </c>
      <c r="C70" s="290"/>
      <c r="D70" s="290"/>
      <c r="E70" s="290"/>
      <c r="F70" s="290"/>
      <c r="G70" s="290"/>
      <c r="H70" s="290"/>
      <c r="I70" s="290"/>
      <c r="J70" s="290"/>
      <c r="K70" s="290"/>
      <c r="L70" s="290"/>
      <c r="M70" s="290"/>
      <c r="N70" s="290"/>
      <c r="O70" s="290"/>
      <c r="P70" s="290"/>
      <c r="Q70" s="290"/>
      <c r="R70" s="290"/>
      <c r="S70" s="290"/>
      <c r="T70" s="276"/>
      <c r="U70" s="276"/>
      <c r="V70" s="276"/>
      <c r="W70" s="277"/>
      <c r="X70" s="277"/>
      <c r="Y70" s="277"/>
      <c r="Z70" s="277"/>
    </row>
    <row r="71" spans="1:26" x14ac:dyDescent="0.2">
      <c r="A71" s="276"/>
      <c r="B71" s="276" t="s">
        <v>346</v>
      </c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7"/>
      <c r="X71" s="277"/>
      <c r="Y71" s="277"/>
      <c r="Z71" s="277"/>
    </row>
    <row r="72" spans="1:26" x14ac:dyDescent="0.2">
      <c r="A72" s="276"/>
      <c r="B72" s="276" t="s">
        <v>347</v>
      </c>
      <c r="C72" s="276"/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7"/>
      <c r="X72" s="277"/>
      <c r="Y72" s="277"/>
      <c r="Z72" s="277"/>
    </row>
    <row r="73" spans="1:26" x14ac:dyDescent="0.2">
      <c r="A73" s="276"/>
      <c r="B73" s="276" t="s">
        <v>348</v>
      </c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7"/>
      <c r="X73" s="277"/>
      <c r="Y73" s="277"/>
      <c r="Z73" s="277"/>
    </row>
    <row r="74" spans="1:26" x14ac:dyDescent="0.2">
      <c r="A74" s="276"/>
      <c r="B74" s="276" t="s">
        <v>349</v>
      </c>
      <c r="C74" s="276"/>
      <c r="D74" s="276"/>
      <c r="E74" s="276"/>
      <c r="F74" s="276"/>
      <c r="G74" s="276"/>
      <c r="H74" s="276"/>
      <c r="I74" s="276"/>
      <c r="J74" s="276"/>
      <c r="K74" s="276"/>
      <c r="L74" s="276"/>
      <c r="M74" s="276"/>
      <c r="N74" s="276"/>
      <c r="O74" s="276"/>
      <c r="P74" s="276"/>
      <c r="Q74" s="276"/>
      <c r="R74" s="276"/>
      <c r="S74" s="276"/>
      <c r="T74" s="276"/>
      <c r="U74" s="276"/>
      <c r="V74" s="276"/>
      <c r="W74" s="277"/>
      <c r="X74" s="277"/>
      <c r="Y74" s="277"/>
      <c r="Z74" s="277"/>
    </row>
    <row r="75" spans="1:26" x14ac:dyDescent="0.2">
      <c r="A75" s="276"/>
      <c r="B75" s="276"/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7"/>
      <c r="X75" s="277"/>
      <c r="Y75" s="277"/>
      <c r="Z75" s="277"/>
    </row>
    <row r="76" spans="1:26" x14ac:dyDescent="0.2">
      <c r="A76" s="288" t="s">
        <v>34</v>
      </c>
      <c r="B76" s="289" t="s">
        <v>30</v>
      </c>
      <c r="C76" s="290"/>
      <c r="D76" s="290"/>
      <c r="E76" s="290"/>
      <c r="F76" s="290"/>
      <c r="G76" s="290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290"/>
      <c r="T76" s="276"/>
      <c r="U76" s="276"/>
      <c r="V76" s="276"/>
      <c r="W76" s="277"/>
      <c r="X76" s="277"/>
      <c r="Y76" s="277"/>
      <c r="Z76" s="277"/>
    </row>
    <row r="77" spans="1:26" x14ac:dyDescent="0.2">
      <c r="A77" s="276"/>
      <c r="B77" s="276" t="s">
        <v>385</v>
      </c>
      <c r="C77" s="276"/>
      <c r="D77" s="276"/>
      <c r="E77" s="276"/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7"/>
      <c r="X77" s="277"/>
      <c r="Y77" s="277"/>
      <c r="Z77" s="277"/>
    </row>
    <row r="78" spans="1:26" x14ac:dyDescent="0.2">
      <c r="A78" s="276"/>
      <c r="B78" s="276" t="s">
        <v>384</v>
      </c>
      <c r="C78" s="276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7"/>
      <c r="X78" s="277"/>
      <c r="Y78" s="277"/>
      <c r="Z78" s="277"/>
    </row>
    <row r="79" spans="1:26" x14ac:dyDescent="0.2">
      <c r="A79" s="276"/>
      <c r="B79" s="276" t="s">
        <v>386</v>
      </c>
      <c r="C79" s="276"/>
      <c r="D79" s="276"/>
      <c r="E79" s="276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7"/>
      <c r="X79" s="277"/>
      <c r="Y79" s="277"/>
      <c r="Z79" s="277"/>
    </row>
    <row r="80" spans="1:26" x14ac:dyDescent="0.2">
      <c r="A80" s="276"/>
      <c r="B80" s="276" t="s">
        <v>383</v>
      </c>
      <c r="C80" s="276"/>
      <c r="D80" s="276"/>
      <c r="E80" s="276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7"/>
      <c r="X80" s="277"/>
      <c r="Y80" s="277"/>
      <c r="Z80" s="277"/>
    </row>
    <row r="81" spans="1:26" x14ac:dyDescent="0.2">
      <c r="A81" s="276"/>
      <c r="B81" s="276" t="s">
        <v>387</v>
      </c>
      <c r="C81" s="276"/>
      <c r="D81" s="276"/>
      <c r="E81" s="276"/>
      <c r="F81" s="276"/>
      <c r="G81" s="276"/>
      <c r="H81" s="276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7"/>
      <c r="X81" s="277"/>
      <c r="Y81" s="277"/>
      <c r="Z81" s="277"/>
    </row>
    <row r="82" spans="1:26" x14ac:dyDescent="0.2">
      <c r="A82" s="276"/>
      <c r="B82" s="276"/>
      <c r="C82" s="276"/>
      <c r="D82" s="276"/>
      <c r="E82" s="276"/>
      <c r="F82" s="276"/>
      <c r="G82" s="276"/>
      <c r="H82" s="276"/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7"/>
      <c r="X82" s="277"/>
      <c r="Y82" s="277"/>
      <c r="Z82" s="277"/>
    </row>
    <row r="83" spans="1:26" x14ac:dyDescent="0.2">
      <c r="A83" s="288" t="s">
        <v>35</v>
      </c>
      <c r="B83" s="289" t="s">
        <v>350</v>
      </c>
      <c r="C83" s="290"/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290"/>
      <c r="O83" s="290"/>
      <c r="P83" s="290"/>
      <c r="Q83" s="290"/>
      <c r="R83" s="290"/>
      <c r="S83" s="290"/>
      <c r="T83" s="276"/>
      <c r="U83" s="276"/>
      <c r="V83" s="276"/>
      <c r="W83" s="277"/>
      <c r="X83" s="277"/>
      <c r="Y83" s="277"/>
      <c r="Z83" s="277"/>
    </row>
    <row r="84" spans="1:26" x14ac:dyDescent="0.2">
      <c r="A84" s="276"/>
      <c r="B84" s="276" t="s">
        <v>351</v>
      </c>
      <c r="C84" s="276"/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7"/>
      <c r="X84" s="277"/>
      <c r="Y84" s="277"/>
      <c r="Z84" s="277"/>
    </row>
    <row r="85" spans="1:26" x14ac:dyDescent="0.2">
      <c r="A85" s="276"/>
      <c r="B85" s="276" t="s">
        <v>352</v>
      </c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7"/>
      <c r="X85" s="277"/>
      <c r="Y85" s="277"/>
      <c r="Z85" s="277"/>
    </row>
    <row r="86" spans="1:26" x14ac:dyDescent="0.2">
      <c r="A86" s="276"/>
      <c r="B86" s="276" t="s">
        <v>353</v>
      </c>
      <c r="C86" s="276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7"/>
      <c r="X86" s="277"/>
      <c r="Y86" s="277"/>
      <c r="Z86" s="277"/>
    </row>
    <row r="87" spans="1:26" x14ac:dyDescent="0.2">
      <c r="A87" s="276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7"/>
      <c r="X87" s="277"/>
      <c r="Y87" s="277"/>
      <c r="Z87" s="277"/>
    </row>
    <row r="88" spans="1:26" x14ac:dyDescent="0.2">
      <c r="A88" s="276"/>
      <c r="B88" s="276"/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7"/>
      <c r="X88" s="277"/>
      <c r="Y88" s="277"/>
      <c r="Z88" s="277"/>
    </row>
    <row r="89" spans="1:26" x14ac:dyDescent="0.2">
      <c r="A89" s="276"/>
      <c r="B89" s="276"/>
      <c r="C89" s="276"/>
      <c r="D89" s="276"/>
      <c r="E89" s="276"/>
      <c r="F89" s="276"/>
      <c r="G89" s="276"/>
      <c r="H89" s="276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7"/>
      <c r="X89" s="277"/>
      <c r="Y89" s="277"/>
      <c r="Z89" s="277"/>
    </row>
    <row r="90" spans="1:26" s="215" customFormat="1" x14ac:dyDescent="0.2"/>
    <row r="91" spans="1:26" s="215" customFormat="1" x14ac:dyDescent="0.2"/>
    <row r="92" spans="1:26" s="215" customFormat="1" x14ac:dyDescent="0.2"/>
    <row r="93" spans="1:26" s="215" customFormat="1" x14ac:dyDescent="0.2"/>
    <row r="94" spans="1:26" s="215" customFormat="1" x14ac:dyDescent="0.2"/>
    <row r="95" spans="1:26" s="215" customFormat="1" x14ac:dyDescent="0.2"/>
    <row r="96" spans="1:26" s="215" customFormat="1" x14ac:dyDescent="0.2"/>
    <row r="97" s="215" customFormat="1" x14ac:dyDescent="0.2"/>
    <row r="98" s="215" customFormat="1" x14ac:dyDescent="0.2"/>
    <row r="99" s="215" customFormat="1" x14ac:dyDescent="0.2"/>
    <row r="100" s="215" customFormat="1" x14ac:dyDescent="0.2"/>
    <row r="101" s="215" customFormat="1" x14ac:dyDescent="0.2"/>
    <row r="102" s="215" customFormat="1" x14ac:dyDescent="0.2"/>
    <row r="103" s="215" customFormat="1" x14ac:dyDescent="0.2"/>
    <row r="104" s="215" customFormat="1" x14ac:dyDescent="0.2"/>
    <row r="105" s="215" customFormat="1" x14ac:dyDescent="0.2"/>
    <row r="106" s="215" customFormat="1" x14ac:dyDescent="0.2"/>
    <row r="107" s="215" customFormat="1" x14ac:dyDescent="0.2"/>
    <row r="108" s="215" customFormat="1" x14ac:dyDescent="0.2"/>
    <row r="109" s="215" customFormat="1" x14ac:dyDescent="0.2"/>
    <row r="110" s="215" customFormat="1" x14ac:dyDescent="0.2"/>
    <row r="111" s="215" customFormat="1" x14ac:dyDescent="0.2"/>
    <row r="112" s="215" customFormat="1" x14ac:dyDescent="0.2"/>
    <row r="113" s="215" customFormat="1" x14ac:dyDescent="0.2"/>
    <row r="114" s="215" customFormat="1" x14ac:dyDescent="0.2"/>
    <row r="115" s="215" customFormat="1" x14ac:dyDescent="0.2"/>
    <row r="116" s="215" customFormat="1" x14ac:dyDescent="0.2"/>
    <row r="117" s="215" customFormat="1" x14ac:dyDescent="0.2"/>
    <row r="118" s="215" customFormat="1" x14ac:dyDescent="0.2"/>
    <row r="119" s="215" customFormat="1" x14ac:dyDescent="0.2"/>
    <row r="120" s="215" customFormat="1" x14ac:dyDescent="0.2"/>
    <row r="121" s="215" customFormat="1" x14ac:dyDescent="0.2"/>
    <row r="122" s="215" customFormat="1" x14ac:dyDescent="0.2"/>
    <row r="123" s="215" customFormat="1" x14ac:dyDescent="0.2"/>
    <row r="124" s="215" customFormat="1" x14ac:dyDescent="0.2"/>
    <row r="125" s="215" customFormat="1" x14ac:dyDescent="0.2"/>
    <row r="126" s="215" customFormat="1" x14ac:dyDescent="0.2"/>
    <row r="127" s="215" customFormat="1" x14ac:dyDescent="0.2"/>
    <row r="128" s="215" customFormat="1" x14ac:dyDescent="0.2"/>
    <row r="129" s="215" customFormat="1" x14ac:dyDescent="0.2"/>
    <row r="130" s="215" customFormat="1" x14ac:dyDescent="0.2"/>
    <row r="131" s="215" customFormat="1" x14ac:dyDescent="0.2"/>
    <row r="132" s="215" customFormat="1" x14ac:dyDescent="0.2"/>
    <row r="133" s="215" customFormat="1" x14ac:dyDescent="0.2"/>
    <row r="134" s="215" customFormat="1" x14ac:dyDescent="0.2"/>
    <row r="135" s="215" customFormat="1" x14ac:dyDescent="0.2"/>
    <row r="136" s="215" customFormat="1" x14ac:dyDescent="0.2"/>
    <row r="137" s="215" customFormat="1" x14ac:dyDescent="0.2"/>
    <row r="138" s="215" customFormat="1" x14ac:dyDescent="0.2"/>
    <row r="139" s="215" customFormat="1" x14ac:dyDescent="0.2"/>
    <row r="140" s="215" customFormat="1" x14ac:dyDescent="0.2"/>
    <row r="141" s="215" customFormat="1" x14ac:dyDescent="0.2"/>
    <row r="142" s="215" customFormat="1" x14ac:dyDescent="0.2"/>
    <row r="143" s="215" customFormat="1" x14ac:dyDescent="0.2"/>
    <row r="144" s="215" customFormat="1" x14ac:dyDescent="0.2"/>
    <row r="145" s="215" customFormat="1" x14ac:dyDescent="0.2"/>
    <row r="146" s="215" customFormat="1" x14ac:dyDescent="0.2"/>
    <row r="147" s="215" customFormat="1" x14ac:dyDescent="0.2"/>
    <row r="148" s="215" customFormat="1" x14ac:dyDescent="0.2"/>
    <row r="149" s="215" customFormat="1" x14ac:dyDescent="0.2"/>
    <row r="150" s="215" customFormat="1" x14ac:dyDescent="0.2"/>
    <row r="151" s="215" customFormat="1" x14ac:dyDescent="0.2"/>
    <row r="152" s="215" customFormat="1" x14ac:dyDescent="0.2"/>
    <row r="153" s="215" customFormat="1" x14ac:dyDescent="0.2"/>
    <row r="154" s="215" customFormat="1" x14ac:dyDescent="0.2"/>
    <row r="155" s="215" customFormat="1" x14ac:dyDescent="0.2"/>
    <row r="156" s="215" customFormat="1" x14ac:dyDescent="0.2"/>
    <row r="157" s="215" customFormat="1" x14ac:dyDescent="0.2"/>
    <row r="158" s="215" customFormat="1" x14ac:dyDescent="0.2"/>
    <row r="159" s="215" customFormat="1" x14ac:dyDescent="0.2"/>
    <row r="160" s="215" customFormat="1" x14ac:dyDescent="0.2"/>
    <row r="161" s="215" customFormat="1" x14ac:dyDescent="0.2"/>
    <row r="162" s="215" customFormat="1" x14ac:dyDescent="0.2"/>
    <row r="163" s="215" customFormat="1" x14ac:dyDescent="0.2"/>
    <row r="164" s="215" customFormat="1" x14ac:dyDescent="0.2"/>
    <row r="165" s="215" customFormat="1" x14ac:dyDescent="0.2"/>
    <row r="166" s="215" customFormat="1" x14ac:dyDescent="0.2"/>
    <row r="167" s="215" customFormat="1" x14ac:dyDescent="0.2"/>
    <row r="168" s="215" customFormat="1" x14ac:dyDescent="0.2"/>
    <row r="169" s="215" customFormat="1" x14ac:dyDescent="0.2"/>
    <row r="170" s="215" customFormat="1" x14ac:dyDescent="0.2"/>
    <row r="171" s="215" customFormat="1" x14ac:dyDescent="0.2"/>
    <row r="172" s="215" customFormat="1" x14ac:dyDescent="0.2"/>
    <row r="173" s="215" customFormat="1" x14ac:dyDescent="0.2"/>
    <row r="174" s="215" customFormat="1" x14ac:dyDescent="0.2"/>
    <row r="175" s="215" customFormat="1" x14ac:dyDescent="0.2"/>
    <row r="176" s="215" customFormat="1" x14ac:dyDescent="0.2"/>
    <row r="177" s="215" customFormat="1" x14ac:dyDescent="0.2"/>
    <row r="178" s="215" customFormat="1" x14ac:dyDescent="0.2"/>
    <row r="179" s="215" customFormat="1" x14ac:dyDescent="0.2"/>
    <row r="180" s="215" customFormat="1" x14ac:dyDescent="0.2"/>
    <row r="181" s="215" customFormat="1" x14ac:dyDescent="0.2"/>
    <row r="182" s="215" customFormat="1" x14ac:dyDescent="0.2"/>
    <row r="183" s="215" customFormat="1" x14ac:dyDescent="0.2"/>
    <row r="184" s="215" customFormat="1" x14ac:dyDescent="0.2"/>
    <row r="185" s="215" customFormat="1" x14ac:dyDescent="0.2"/>
    <row r="186" s="215" customFormat="1" x14ac:dyDescent="0.2"/>
    <row r="187" s="215" customFormat="1" x14ac:dyDescent="0.2"/>
    <row r="188" s="215" customFormat="1" x14ac:dyDescent="0.2"/>
    <row r="189" s="215" customFormat="1" x14ac:dyDescent="0.2"/>
    <row r="190" s="215" customFormat="1" x14ac:dyDescent="0.2"/>
    <row r="191" s="215" customFormat="1" x14ac:dyDescent="0.2"/>
    <row r="192" s="215" customFormat="1" x14ac:dyDescent="0.2"/>
    <row r="193" s="215" customFormat="1" x14ac:dyDescent="0.2"/>
    <row r="194" s="215" customFormat="1" x14ac:dyDescent="0.2"/>
    <row r="195" s="215" customFormat="1" x14ac:dyDescent="0.2"/>
    <row r="196" s="215" customFormat="1" x14ac:dyDescent="0.2"/>
    <row r="197" s="215" customFormat="1" x14ac:dyDescent="0.2"/>
    <row r="198" s="215" customFormat="1" x14ac:dyDescent="0.2"/>
    <row r="199" s="215" customFormat="1" x14ac:dyDescent="0.2"/>
    <row r="200" s="215" customFormat="1" x14ac:dyDescent="0.2"/>
    <row r="201" s="215" customFormat="1" x14ac:dyDescent="0.2"/>
    <row r="202" s="215" customFormat="1" x14ac:dyDescent="0.2"/>
    <row r="203" s="215" customFormat="1" x14ac:dyDescent="0.2"/>
    <row r="204" s="215" customFormat="1" x14ac:dyDescent="0.2"/>
    <row r="205" s="215" customFormat="1" x14ac:dyDescent="0.2"/>
    <row r="206" s="215" customFormat="1" x14ac:dyDescent="0.2"/>
    <row r="207" s="215" customFormat="1" x14ac:dyDescent="0.2"/>
    <row r="208" s="215" customFormat="1" x14ac:dyDescent="0.2"/>
    <row r="209" s="215" customFormat="1" x14ac:dyDescent="0.2"/>
    <row r="210" s="215" customFormat="1" x14ac:dyDescent="0.2"/>
    <row r="211" s="215" customFormat="1" x14ac:dyDescent="0.2"/>
    <row r="212" s="215" customFormat="1" x14ac:dyDescent="0.2"/>
    <row r="213" s="215" customFormat="1" x14ac:dyDescent="0.2"/>
    <row r="214" s="215" customFormat="1" x14ac:dyDescent="0.2"/>
    <row r="215" s="215" customFormat="1" x14ac:dyDescent="0.2"/>
    <row r="216" s="215" customFormat="1" x14ac:dyDescent="0.2"/>
    <row r="217" s="215" customFormat="1" x14ac:dyDescent="0.2"/>
    <row r="218" s="215" customFormat="1" x14ac:dyDescent="0.2"/>
    <row r="219" s="215" customFormat="1" x14ac:dyDescent="0.2"/>
    <row r="220" s="215" customFormat="1" x14ac:dyDescent="0.2"/>
    <row r="221" s="215" customFormat="1" x14ac:dyDescent="0.2"/>
    <row r="222" s="215" customFormat="1" x14ac:dyDescent="0.2"/>
    <row r="223" s="215" customFormat="1" x14ac:dyDescent="0.2"/>
    <row r="224" s="215" customFormat="1" x14ac:dyDescent="0.2"/>
    <row r="225" s="215" customFormat="1" x14ac:dyDescent="0.2"/>
    <row r="226" s="215" customFormat="1" x14ac:dyDescent="0.2"/>
    <row r="227" s="215" customFormat="1" x14ac:dyDescent="0.2"/>
    <row r="228" s="215" customFormat="1" x14ac:dyDescent="0.2"/>
    <row r="229" s="215" customFormat="1" x14ac:dyDescent="0.2"/>
    <row r="230" s="215" customFormat="1" x14ac:dyDescent="0.2"/>
    <row r="231" s="215" customFormat="1" x14ac:dyDescent="0.2"/>
    <row r="232" s="215" customFormat="1" x14ac:dyDescent="0.2"/>
    <row r="233" s="215" customFormat="1" x14ac:dyDescent="0.2"/>
    <row r="234" s="215" customFormat="1" x14ac:dyDescent="0.2"/>
    <row r="235" s="215" customFormat="1" x14ac:dyDescent="0.2"/>
    <row r="236" s="215" customFormat="1" x14ac:dyDescent="0.2"/>
    <row r="237" s="215" customFormat="1" x14ac:dyDescent="0.2"/>
    <row r="238" s="215" customFormat="1" x14ac:dyDescent="0.2"/>
    <row r="239" s="215" customFormat="1" x14ac:dyDescent="0.2"/>
    <row r="240" s="215" customFormat="1" x14ac:dyDescent="0.2"/>
    <row r="241" s="215" customFormat="1" x14ac:dyDescent="0.2"/>
  </sheetData>
  <hyperlinks>
    <hyperlink ref="B22" location="'3. Voucher Users'!A1" display="Voucher" xr:uid="{00000000-0004-0000-0000-000000000000}"/>
    <hyperlink ref="B28" location="'4. Monthly Subscriber'!A1" display="Subscriber" xr:uid="{00000000-0004-0000-0000-000001000000}"/>
    <hyperlink ref="B36" location="'5. Salaries'!A1" display="Salaries" xr:uid="{00000000-0004-0000-0000-000002000000}"/>
    <hyperlink ref="B40" location="'6. Expenses'!A1" display="Expenses" xr:uid="{00000000-0004-0000-0000-000003000000}"/>
    <hyperlink ref="B43" location="'7. Bandwidth'!A1" display="Bandwidth" xr:uid="{00000000-0004-0000-0000-000004000000}"/>
    <hyperlink ref="B12" location="'1. Capex'!A1" display="CAPEX" xr:uid="{00000000-0004-0000-0000-000005000000}"/>
    <hyperlink ref="B17" location="'2. Org &amp; Network Setup'!A1" display="Installation" xr:uid="{00000000-0004-0000-0000-000006000000}"/>
    <hyperlink ref="B49" location="'8. Cash Requirement'!A1" display="Cash Req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Y64"/>
  <sheetViews>
    <sheetView workbookViewId="0"/>
  </sheetViews>
  <sheetFormatPr baseColWidth="10" defaultColWidth="8.83203125" defaultRowHeight="15" x14ac:dyDescent="0.2"/>
  <cols>
    <col min="1" max="1" width="22" customWidth="1"/>
  </cols>
  <sheetData>
    <row r="1" spans="1:25" ht="24.75" customHeight="1" x14ac:dyDescent="0.2">
      <c r="A1" s="16" t="s">
        <v>10</v>
      </c>
      <c r="B1" s="5"/>
      <c r="C1" s="5"/>
      <c r="D1" s="5"/>
      <c r="E1" s="5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5" x14ac:dyDescent="0.2">
      <c r="A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5" x14ac:dyDescent="0.2">
      <c r="A3" s="5"/>
      <c r="B3" s="5"/>
      <c r="C3" s="5"/>
      <c r="D3" s="5"/>
      <c r="E3" s="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5" x14ac:dyDescent="0.2">
      <c r="A4" s="21" t="s">
        <v>14</v>
      </c>
      <c r="B4" s="30"/>
      <c r="C4" s="31"/>
      <c r="D4" s="31"/>
      <c r="E4" s="31"/>
      <c r="F4" s="30"/>
      <c r="G4" s="30"/>
      <c r="H4" s="30"/>
      <c r="I4" s="30"/>
      <c r="J4" s="30"/>
      <c r="K4" s="30"/>
      <c r="L4" s="30"/>
      <c r="M4" s="30"/>
      <c r="N4" s="32"/>
      <c r="O4" s="32"/>
      <c r="P4" s="32"/>
      <c r="Q4" s="32"/>
      <c r="R4" s="30"/>
      <c r="S4" s="30"/>
      <c r="T4" s="30"/>
      <c r="U4" s="30"/>
      <c r="V4" s="30"/>
      <c r="W4" s="30"/>
      <c r="X4" s="30"/>
      <c r="Y4" s="30"/>
    </row>
    <row r="5" spans="1:25" x14ac:dyDescent="0.2">
      <c r="A5" s="21" t="s">
        <v>15</v>
      </c>
      <c r="B5" s="15">
        <v>1</v>
      </c>
      <c r="C5" s="15">
        <f>+B5+1</f>
        <v>2</v>
      </c>
      <c r="D5" s="15">
        <f t="shared" ref="D5:Y5" si="0">+C5+1</f>
        <v>3</v>
      </c>
      <c r="E5" s="15">
        <f t="shared" si="0"/>
        <v>4</v>
      </c>
      <c r="F5" s="15">
        <f t="shared" si="0"/>
        <v>5</v>
      </c>
      <c r="G5" s="15">
        <f t="shared" si="0"/>
        <v>6</v>
      </c>
      <c r="H5" s="15">
        <f t="shared" si="0"/>
        <v>7</v>
      </c>
      <c r="I5" s="15">
        <f t="shared" si="0"/>
        <v>8</v>
      </c>
      <c r="J5" s="15">
        <f t="shared" si="0"/>
        <v>9</v>
      </c>
      <c r="K5" s="15">
        <f t="shared" si="0"/>
        <v>10</v>
      </c>
      <c r="L5" s="15">
        <f t="shared" si="0"/>
        <v>11</v>
      </c>
      <c r="M5" s="15">
        <f t="shared" si="0"/>
        <v>12</v>
      </c>
      <c r="N5" s="15">
        <f t="shared" si="0"/>
        <v>13</v>
      </c>
      <c r="O5" s="15">
        <f t="shared" si="0"/>
        <v>14</v>
      </c>
      <c r="P5" s="15">
        <f t="shared" si="0"/>
        <v>15</v>
      </c>
      <c r="Q5" s="15">
        <f t="shared" si="0"/>
        <v>16</v>
      </c>
      <c r="R5" s="15">
        <f t="shared" si="0"/>
        <v>17</v>
      </c>
      <c r="S5" s="15">
        <f t="shared" si="0"/>
        <v>18</v>
      </c>
      <c r="T5" s="15">
        <f t="shared" si="0"/>
        <v>19</v>
      </c>
      <c r="U5" s="15">
        <f t="shared" si="0"/>
        <v>20</v>
      </c>
      <c r="V5" s="15">
        <f t="shared" si="0"/>
        <v>21</v>
      </c>
      <c r="W5" s="15">
        <f t="shared" si="0"/>
        <v>22</v>
      </c>
      <c r="X5" s="15">
        <f t="shared" si="0"/>
        <v>23</v>
      </c>
      <c r="Y5" s="15">
        <f t="shared" si="0"/>
        <v>24</v>
      </c>
    </row>
    <row r="6" spans="1:25" x14ac:dyDescent="0.2">
      <c r="A6" s="21" t="s">
        <v>16</v>
      </c>
      <c r="B6" s="17"/>
      <c r="C6" s="17"/>
      <c r="D6" s="17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4"/>
      <c r="T6" s="14"/>
    </row>
    <row r="7" spans="1:25" x14ac:dyDescent="0.2">
      <c r="A7" s="142" t="s">
        <v>243</v>
      </c>
      <c r="B7" s="142" t="s">
        <v>244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5"/>
    </row>
    <row r="8" spans="1:25" x14ac:dyDescent="0.2">
      <c r="A8" s="71" t="s">
        <v>13</v>
      </c>
      <c r="B8" s="143">
        <v>5000</v>
      </c>
      <c r="C8" s="143">
        <f>+B8</f>
        <v>5000</v>
      </c>
      <c r="D8" s="143">
        <f t="shared" ref="D8:Y8" si="1">+C8</f>
        <v>5000</v>
      </c>
      <c r="E8" s="143">
        <f t="shared" si="1"/>
        <v>5000</v>
      </c>
      <c r="F8" s="143">
        <f t="shared" si="1"/>
        <v>5000</v>
      </c>
      <c r="G8" s="143">
        <f t="shared" si="1"/>
        <v>5000</v>
      </c>
      <c r="H8" s="143">
        <f t="shared" si="1"/>
        <v>5000</v>
      </c>
      <c r="I8" s="143">
        <f t="shared" si="1"/>
        <v>5000</v>
      </c>
      <c r="J8" s="143">
        <f t="shared" si="1"/>
        <v>5000</v>
      </c>
      <c r="K8" s="143">
        <f t="shared" si="1"/>
        <v>5000</v>
      </c>
      <c r="L8" s="143">
        <f t="shared" si="1"/>
        <v>5000</v>
      </c>
      <c r="M8" s="143">
        <f t="shared" si="1"/>
        <v>5000</v>
      </c>
      <c r="N8" s="143">
        <f t="shared" si="1"/>
        <v>5000</v>
      </c>
      <c r="O8" s="143">
        <f t="shared" si="1"/>
        <v>5000</v>
      </c>
      <c r="P8" s="143">
        <f t="shared" si="1"/>
        <v>5000</v>
      </c>
      <c r="Q8" s="143">
        <f t="shared" si="1"/>
        <v>5000</v>
      </c>
      <c r="R8" s="143">
        <f t="shared" si="1"/>
        <v>5000</v>
      </c>
      <c r="S8" s="143">
        <f t="shared" si="1"/>
        <v>5000</v>
      </c>
      <c r="T8" s="143">
        <f t="shared" si="1"/>
        <v>5000</v>
      </c>
      <c r="U8" s="143">
        <f t="shared" si="1"/>
        <v>5000</v>
      </c>
      <c r="V8" s="143">
        <f t="shared" si="1"/>
        <v>5000</v>
      </c>
      <c r="W8" s="143">
        <f t="shared" si="1"/>
        <v>5000</v>
      </c>
      <c r="X8" s="143">
        <f t="shared" si="1"/>
        <v>5000</v>
      </c>
      <c r="Y8" s="143">
        <f t="shared" si="1"/>
        <v>5000</v>
      </c>
    </row>
    <row r="9" spans="1:25" x14ac:dyDescent="0.2">
      <c r="A9" s="71" t="s">
        <v>12</v>
      </c>
      <c r="B9" s="72">
        <v>0</v>
      </c>
      <c r="C9" s="143">
        <f t="shared" ref="C9:Y9" si="2">+B9</f>
        <v>0</v>
      </c>
      <c r="D9" s="143">
        <f t="shared" si="2"/>
        <v>0</v>
      </c>
      <c r="E9" s="143">
        <f t="shared" si="2"/>
        <v>0</v>
      </c>
      <c r="F9" s="143">
        <f t="shared" si="2"/>
        <v>0</v>
      </c>
      <c r="G9" s="143">
        <f t="shared" si="2"/>
        <v>0</v>
      </c>
      <c r="H9" s="143">
        <f t="shared" si="2"/>
        <v>0</v>
      </c>
      <c r="I9" s="143">
        <f t="shared" si="2"/>
        <v>0</v>
      </c>
      <c r="J9" s="143">
        <f t="shared" si="2"/>
        <v>0</v>
      </c>
      <c r="K9" s="143">
        <f t="shared" si="2"/>
        <v>0</v>
      </c>
      <c r="L9" s="143">
        <f t="shared" si="2"/>
        <v>0</v>
      </c>
      <c r="M9" s="143">
        <f t="shared" si="2"/>
        <v>0</v>
      </c>
      <c r="N9" s="143">
        <f t="shared" si="2"/>
        <v>0</v>
      </c>
      <c r="O9" s="143">
        <f t="shared" si="2"/>
        <v>0</v>
      </c>
      <c r="P9" s="143">
        <f t="shared" si="2"/>
        <v>0</v>
      </c>
      <c r="Q9" s="143">
        <f t="shared" si="2"/>
        <v>0</v>
      </c>
      <c r="R9" s="143">
        <f t="shared" si="2"/>
        <v>0</v>
      </c>
      <c r="S9" s="143">
        <f t="shared" si="2"/>
        <v>0</v>
      </c>
      <c r="T9" s="143">
        <f t="shared" si="2"/>
        <v>0</v>
      </c>
      <c r="U9" s="143">
        <f t="shared" si="2"/>
        <v>0</v>
      </c>
      <c r="V9" s="143">
        <f t="shared" si="2"/>
        <v>0</v>
      </c>
      <c r="W9" s="143">
        <f t="shared" si="2"/>
        <v>0</v>
      </c>
      <c r="X9" s="143">
        <f t="shared" si="2"/>
        <v>0</v>
      </c>
      <c r="Y9" s="143">
        <f t="shared" si="2"/>
        <v>0</v>
      </c>
    </row>
    <row r="10" spans="1:25" x14ac:dyDescent="0.2">
      <c r="A10" s="71" t="s">
        <v>20</v>
      </c>
      <c r="B10" s="72">
        <v>0</v>
      </c>
      <c r="C10" s="143">
        <f t="shared" ref="C10:Y10" si="3">+B10</f>
        <v>0</v>
      </c>
      <c r="D10" s="143">
        <f t="shared" si="3"/>
        <v>0</v>
      </c>
      <c r="E10" s="143">
        <f t="shared" si="3"/>
        <v>0</v>
      </c>
      <c r="F10" s="143">
        <f t="shared" si="3"/>
        <v>0</v>
      </c>
      <c r="G10" s="143">
        <f t="shared" si="3"/>
        <v>0</v>
      </c>
      <c r="H10" s="143">
        <f t="shared" si="3"/>
        <v>0</v>
      </c>
      <c r="I10" s="143">
        <f t="shared" si="3"/>
        <v>0</v>
      </c>
      <c r="J10" s="143">
        <f t="shared" si="3"/>
        <v>0</v>
      </c>
      <c r="K10" s="143">
        <f t="shared" si="3"/>
        <v>0</v>
      </c>
      <c r="L10" s="143">
        <f t="shared" si="3"/>
        <v>0</v>
      </c>
      <c r="M10" s="143">
        <f t="shared" si="3"/>
        <v>0</v>
      </c>
      <c r="N10" s="143">
        <f t="shared" si="3"/>
        <v>0</v>
      </c>
      <c r="O10" s="143">
        <f t="shared" si="3"/>
        <v>0</v>
      </c>
      <c r="P10" s="143">
        <f t="shared" si="3"/>
        <v>0</v>
      </c>
      <c r="Q10" s="143">
        <f t="shared" si="3"/>
        <v>0</v>
      </c>
      <c r="R10" s="143">
        <f t="shared" si="3"/>
        <v>0</v>
      </c>
      <c r="S10" s="143">
        <f t="shared" si="3"/>
        <v>0</v>
      </c>
      <c r="T10" s="143">
        <f t="shared" si="3"/>
        <v>0</v>
      </c>
      <c r="U10" s="143">
        <f t="shared" si="3"/>
        <v>0</v>
      </c>
      <c r="V10" s="143">
        <f t="shared" si="3"/>
        <v>0</v>
      </c>
      <c r="W10" s="143">
        <f t="shared" si="3"/>
        <v>0</v>
      </c>
      <c r="X10" s="143">
        <f t="shared" si="3"/>
        <v>0</v>
      </c>
      <c r="Y10" s="143">
        <f t="shared" si="3"/>
        <v>0</v>
      </c>
    </row>
    <row r="11" spans="1:25" x14ac:dyDescent="0.2">
      <c r="A11" s="71" t="s">
        <v>21</v>
      </c>
      <c r="B11" s="72">
        <v>5000</v>
      </c>
      <c r="C11" s="143">
        <f t="shared" ref="C11:Y11" si="4">+B11</f>
        <v>5000</v>
      </c>
      <c r="D11" s="143">
        <f t="shared" si="4"/>
        <v>5000</v>
      </c>
      <c r="E11" s="143">
        <f t="shared" si="4"/>
        <v>5000</v>
      </c>
      <c r="F11" s="143">
        <f t="shared" si="4"/>
        <v>5000</v>
      </c>
      <c r="G11" s="143">
        <f t="shared" si="4"/>
        <v>5000</v>
      </c>
      <c r="H11" s="143">
        <f t="shared" si="4"/>
        <v>5000</v>
      </c>
      <c r="I11" s="143">
        <f t="shared" si="4"/>
        <v>5000</v>
      </c>
      <c r="J11" s="143">
        <f t="shared" si="4"/>
        <v>5000</v>
      </c>
      <c r="K11" s="143">
        <f t="shared" si="4"/>
        <v>5000</v>
      </c>
      <c r="L11" s="143">
        <f t="shared" si="4"/>
        <v>5000</v>
      </c>
      <c r="M11" s="143">
        <f t="shared" si="4"/>
        <v>5000</v>
      </c>
      <c r="N11" s="143">
        <f t="shared" si="4"/>
        <v>5000</v>
      </c>
      <c r="O11" s="143">
        <f t="shared" si="4"/>
        <v>5000</v>
      </c>
      <c r="P11" s="143">
        <f t="shared" si="4"/>
        <v>5000</v>
      </c>
      <c r="Q11" s="143">
        <f t="shared" si="4"/>
        <v>5000</v>
      </c>
      <c r="R11" s="143">
        <f t="shared" si="4"/>
        <v>5000</v>
      </c>
      <c r="S11" s="143">
        <f t="shared" si="4"/>
        <v>5000</v>
      </c>
      <c r="T11" s="143">
        <f t="shared" si="4"/>
        <v>5000</v>
      </c>
      <c r="U11" s="143">
        <f t="shared" si="4"/>
        <v>5000</v>
      </c>
      <c r="V11" s="143">
        <f t="shared" si="4"/>
        <v>5000</v>
      </c>
      <c r="W11" s="143">
        <f t="shared" si="4"/>
        <v>5000</v>
      </c>
      <c r="X11" s="143">
        <f t="shared" si="4"/>
        <v>5000</v>
      </c>
      <c r="Y11" s="143">
        <f t="shared" si="4"/>
        <v>5000</v>
      </c>
    </row>
    <row r="12" spans="1:25" x14ac:dyDescent="0.2">
      <c r="A12" s="71" t="s">
        <v>22</v>
      </c>
      <c r="B12" s="72">
        <v>0</v>
      </c>
      <c r="C12" s="143">
        <f t="shared" ref="C12:Y12" si="5">+B12</f>
        <v>0</v>
      </c>
      <c r="D12" s="143">
        <f t="shared" si="5"/>
        <v>0</v>
      </c>
      <c r="E12" s="143">
        <f t="shared" si="5"/>
        <v>0</v>
      </c>
      <c r="F12" s="143">
        <f t="shared" si="5"/>
        <v>0</v>
      </c>
      <c r="G12" s="143">
        <f t="shared" si="5"/>
        <v>0</v>
      </c>
      <c r="H12" s="143">
        <f t="shared" si="5"/>
        <v>0</v>
      </c>
      <c r="I12" s="143">
        <f t="shared" si="5"/>
        <v>0</v>
      </c>
      <c r="J12" s="143">
        <f t="shared" si="5"/>
        <v>0</v>
      </c>
      <c r="K12" s="143">
        <f t="shared" si="5"/>
        <v>0</v>
      </c>
      <c r="L12" s="143">
        <f t="shared" si="5"/>
        <v>0</v>
      </c>
      <c r="M12" s="143">
        <f t="shared" si="5"/>
        <v>0</v>
      </c>
      <c r="N12" s="143">
        <f t="shared" si="5"/>
        <v>0</v>
      </c>
      <c r="O12" s="143">
        <f t="shared" si="5"/>
        <v>0</v>
      </c>
      <c r="P12" s="143">
        <f t="shared" si="5"/>
        <v>0</v>
      </c>
      <c r="Q12" s="143">
        <f t="shared" si="5"/>
        <v>0</v>
      </c>
      <c r="R12" s="143">
        <f t="shared" si="5"/>
        <v>0</v>
      </c>
      <c r="S12" s="143">
        <f t="shared" si="5"/>
        <v>0</v>
      </c>
      <c r="T12" s="143">
        <f t="shared" si="5"/>
        <v>0</v>
      </c>
      <c r="U12" s="143">
        <f t="shared" si="5"/>
        <v>0</v>
      </c>
      <c r="V12" s="143">
        <f t="shared" si="5"/>
        <v>0</v>
      </c>
      <c r="W12" s="143">
        <f t="shared" si="5"/>
        <v>0</v>
      </c>
      <c r="X12" s="143">
        <f t="shared" si="5"/>
        <v>0</v>
      </c>
      <c r="Y12" s="143">
        <f t="shared" si="5"/>
        <v>0</v>
      </c>
    </row>
    <row r="13" spans="1:25" x14ac:dyDescent="0.2">
      <c r="A13" s="71" t="s">
        <v>17</v>
      </c>
      <c r="B13" s="72">
        <v>0</v>
      </c>
      <c r="C13" s="143">
        <f t="shared" ref="C13:Y13" si="6">+B13</f>
        <v>0</v>
      </c>
      <c r="D13" s="143">
        <f t="shared" si="6"/>
        <v>0</v>
      </c>
      <c r="E13" s="143">
        <f t="shared" si="6"/>
        <v>0</v>
      </c>
      <c r="F13" s="143">
        <f t="shared" si="6"/>
        <v>0</v>
      </c>
      <c r="G13" s="143">
        <f t="shared" si="6"/>
        <v>0</v>
      </c>
      <c r="H13" s="143">
        <f t="shared" si="6"/>
        <v>0</v>
      </c>
      <c r="I13" s="143">
        <f t="shared" si="6"/>
        <v>0</v>
      </c>
      <c r="J13" s="143">
        <f t="shared" si="6"/>
        <v>0</v>
      </c>
      <c r="K13" s="143">
        <f t="shared" si="6"/>
        <v>0</v>
      </c>
      <c r="L13" s="143">
        <f t="shared" si="6"/>
        <v>0</v>
      </c>
      <c r="M13" s="143">
        <f t="shared" si="6"/>
        <v>0</v>
      </c>
      <c r="N13" s="143">
        <f t="shared" si="6"/>
        <v>0</v>
      </c>
      <c r="O13" s="143">
        <f t="shared" si="6"/>
        <v>0</v>
      </c>
      <c r="P13" s="143">
        <f t="shared" si="6"/>
        <v>0</v>
      </c>
      <c r="Q13" s="143">
        <f t="shared" si="6"/>
        <v>0</v>
      </c>
      <c r="R13" s="143">
        <f t="shared" si="6"/>
        <v>0</v>
      </c>
      <c r="S13" s="143">
        <f t="shared" si="6"/>
        <v>0</v>
      </c>
      <c r="T13" s="143">
        <f t="shared" si="6"/>
        <v>0</v>
      </c>
      <c r="U13" s="143">
        <f t="shared" si="6"/>
        <v>0</v>
      </c>
      <c r="V13" s="143">
        <f t="shared" si="6"/>
        <v>0</v>
      </c>
      <c r="W13" s="143">
        <f t="shared" si="6"/>
        <v>0</v>
      </c>
      <c r="X13" s="143">
        <f t="shared" si="6"/>
        <v>0</v>
      </c>
      <c r="Y13" s="143">
        <f t="shared" si="6"/>
        <v>0</v>
      </c>
    </row>
    <row r="14" spans="1:25" x14ac:dyDescent="0.2">
      <c r="A14" s="71" t="s">
        <v>18</v>
      </c>
      <c r="B14" s="72">
        <v>0</v>
      </c>
      <c r="C14" s="143">
        <f t="shared" ref="C14:Y14" si="7">+B14</f>
        <v>0</v>
      </c>
      <c r="D14" s="143">
        <f t="shared" si="7"/>
        <v>0</v>
      </c>
      <c r="E14" s="143">
        <f t="shared" si="7"/>
        <v>0</v>
      </c>
      <c r="F14" s="143">
        <f t="shared" si="7"/>
        <v>0</v>
      </c>
      <c r="G14" s="143">
        <f t="shared" si="7"/>
        <v>0</v>
      </c>
      <c r="H14" s="143">
        <f t="shared" si="7"/>
        <v>0</v>
      </c>
      <c r="I14" s="143">
        <f t="shared" si="7"/>
        <v>0</v>
      </c>
      <c r="J14" s="143">
        <f t="shared" si="7"/>
        <v>0</v>
      </c>
      <c r="K14" s="143">
        <f t="shared" si="7"/>
        <v>0</v>
      </c>
      <c r="L14" s="143">
        <f t="shared" si="7"/>
        <v>0</v>
      </c>
      <c r="M14" s="143">
        <f t="shared" si="7"/>
        <v>0</v>
      </c>
      <c r="N14" s="143">
        <f t="shared" si="7"/>
        <v>0</v>
      </c>
      <c r="O14" s="143">
        <f t="shared" si="7"/>
        <v>0</v>
      </c>
      <c r="P14" s="143">
        <f t="shared" si="7"/>
        <v>0</v>
      </c>
      <c r="Q14" s="143">
        <f t="shared" si="7"/>
        <v>0</v>
      </c>
      <c r="R14" s="143">
        <f t="shared" si="7"/>
        <v>0</v>
      </c>
      <c r="S14" s="143">
        <f t="shared" si="7"/>
        <v>0</v>
      </c>
      <c r="T14" s="143">
        <f t="shared" si="7"/>
        <v>0</v>
      </c>
      <c r="U14" s="143">
        <f t="shared" si="7"/>
        <v>0</v>
      </c>
      <c r="V14" s="143">
        <f t="shared" si="7"/>
        <v>0</v>
      </c>
      <c r="W14" s="143">
        <f t="shared" si="7"/>
        <v>0</v>
      </c>
      <c r="X14" s="143">
        <f t="shared" si="7"/>
        <v>0</v>
      </c>
      <c r="Y14" s="143">
        <f t="shared" si="7"/>
        <v>0</v>
      </c>
    </row>
    <row r="15" spans="1:25" x14ac:dyDescent="0.2">
      <c r="A15" s="71" t="s">
        <v>19</v>
      </c>
      <c r="B15" s="72">
        <v>0</v>
      </c>
      <c r="C15" s="143">
        <f t="shared" ref="C15:Y15" si="8">+B15</f>
        <v>0</v>
      </c>
      <c r="D15" s="143">
        <f t="shared" si="8"/>
        <v>0</v>
      </c>
      <c r="E15" s="143">
        <f t="shared" si="8"/>
        <v>0</v>
      </c>
      <c r="F15" s="143">
        <f t="shared" si="8"/>
        <v>0</v>
      </c>
      <c r="G15" s="143">
        <f t="shared" si="8"/>
        <v>0</v>
      </c>
      <c r="H15" s="143">
        <f t="shared" si="8"/>
        <v>0</v>
      </c>
      <c r="I15" s="143">
        <f t="shared" si="8"/>
        <v>0</v>
      </c>
      <c r="J15" s="143">
        <f t="shared" si="8"/>
        <v>0</v>
      </c>
      <c r="K15" s="143">
        <f t="shared" si="8"/>
        <v>0</v>
      </c>
      <c r="L15" s="143">
        <f t="shared" si="8"/>
        <v>0</v>
      </c>
      <c r="M15" s="143">
        <f t="shared" si="8"/>
        <v>0</v>
      </c>
      <c r="N15" s="143">
        <f t="shared" si="8"/>
        <v>0</v>
      </c>
      <c r="O15" s="143">
        <f t="shared" si="8"/>
        <v>0</v>
      </c>
      <c r="P15" s="143">
        <f t="shared" si="8"/>
        <v>0</v>
      </c>
      <c r="Q15" s="143">
        <f t="shared" si="8"/>
        <v>0</v>
      </c>
      <c r="R15" s="143">
        <f t="shared" si="8"/>
        <v>0</v>
      </c>
      <c r="S15" s="143">
        <f t="shared" si="8"/>
        <v>0</v>
      </c>
      <c r="T15" s="143">
        <f t="shared" si="8"/>
        <v>0</v>
      </c>
      <c r="U15" s="143">
        <f t="shared" si="8"/>
        <v>0</v>
      </c>
      <c r="V15" s="143">
        <f t="shared" si="8"/>
        <v>0</v>
      </c>
      <c r="W15" s="143">
        <f t="shared" si="8"/>
        <v>0</v>
      </c>
      <c r="X15" s="143">
        <f t="shared" si="8"/>
        <v>0</v>
      </c>
      <c r="Y15" s="143">
        <f t="shared" si="8"/>
        <v>0</v>
      </c>
    </row>
    <row r="16" spans="1:25" x14ac:dyDescent="0.2">
      <c r="A16" s="71"/>
      <c r="B16" s="72"/>
      <c r="C16" s="143">
        <f t="shared" ref="C16:Y16" si="9">+B16</f>
        <v>0</v>
      </c>
      <c r="D16" s="143">
        <f t="shared" si="9"/>
        <v>0</v>
      </c>
      <c r="E16" s="143">
        <f t="shared" si="9"/>
        <v>0</v>
      </c>
      <c r="F16" s="143">
        <f t="shared" si="9"/>
        <v>0</v>
      </c>
      <c r="G16" s="143">
        <f t="shared" si="9"/>
        <v>0</v>
      </c>
      <c r="H16" s="143">
        <f t="shared" si="9"/>
        <v>0</v>
      </c>
      <c r="I16" s="143">
        <f t="shared" si="9"/>
        <v>0</v>
      </c>
      <c r="J16" s="143">
        <f t="shared" si="9"/>
        <v>0</v>
      </c>
      <c r="K16" s="143">
        <f t="shared" si="9"/>
        <v>0</v>
      </c>
      <c r="L16" s="143">
        <f t="shared" si="9"/>
        <v>0</v>
      </c>
      <c r="M16" s="143">
        <f t="shared" si="9"/>
        <v>0</v>
      </c>
      <c r="N16" s="143">
        <f t="shared" si="9"/>
        <v>0</v>
      </c>
      <c r="O16" s="143">
        <f t="shared" si="9"/>
        <v>0</v>
      </c>
      <c r="P16" s="143">
        <f t="shared" si="9"/>
        <v>0</v>
      </c>
      <c r="Q16" s="143">
        <f t="shared" si="9"/>
        <v>0</v>
      </c>
      <c r="R16" s="143">
        <f t="shared" si="9"/>
        <v>0</v>
      </c>
      <c r="S16" s="143">
        <f t="shared" si="9"/>
        <v>0</v>
      </c>
      <c r="T16" s="143">
        <f t="shared" si="9"/>
        <v>0</v>
      </c>
      <c r="U16" s="143">
        <f t="shared" si="9"/>
        <v>0</v>
      </c>
      <c r="V16" s="143">
        <f t="shared" si="9"/>
        <v>0</v>
      </c>
      <c r="W16" s="143">
        <f t="shared" si="9"/>
        <v>0</v>
      </c>
      <c r="X16" s="143">
        <f t="shared" si="9"/>
        <v>0</v>
      </c>
      <c r="Y16" s="143">
        <f t="shared" si="9"/>
        <v>0</v>
      </c>
    </row>
    <row r="17" spans="1:25" x14ac:dyDescent="0.2">
      <c r="A17" s="71"/>
      <c r="B17" s="72"/>
      <c r="C17" s="143">
        <f t="shared" ref="C17:Y17" si="10">+B17</f>
        <v>0</v>
      </c>
      <c r="D17" s="143">
        <f t="shared" si="10"/>
        <v>0</v>
      </c>
      <c r="E17" s="143">
        <f t="shared" si="10"/>
        <v>0</v>
      </c>
      <c r="F17" s="143">
        <f t="shared" si="10"/>
        <v>0</v>
      </c>
      <c r="G17" s="143">
        <f t="shared" si="10"/>
        <v>0</v>
      </c>
      <c r="H17" s="143">
        <f t="shared" si="10"/>
        <v>0</v>
      </c>
      <c r="I17" s="143">
        <f t="shared" si="10"/>
        <v>0</v>
      </c>
      <c r="J17" s="143">
        <f t="shared" si="10"/>
        <v>0</v>
      </c>
      <c r="K17" s="143">
        <f t="shared" si="10"/>
        <v>0</v>
      </c>
      <c r="L17" s="143">
        <f t="shared" si="10"/>
        <v>0</v>
      </c>
      <c r="M17" s="143">
        <f t="shared" si="10"/>
        <v>0</v>
      </c>
      <c r="N17" s="143">
        <f t="shared" si="10"/>
        <v>0</v>
      </c>
      <c r="O17" s="143">
        <f t="shared" si="10"/>
        <v>0</v>
      </c>
      <c r="P17" s="143">
        <f t="shared" si="10"/>
        <v>0</v>
      </c>
      <c r="Q17" s="143">
        <f t="shared" si="10"/>
        <v>0</v>
      </c>
      <c r="R17" s="143">
        <f t="shared" si="10"/>
        <v>0</v>
      </c>
      <c r="S17" s="143">
        <f t="shared" si="10"/>
        <v>0</v>
      </c>
      <c r="T17" s="143">
        <f t="shared" si="10"/>
        <v>0</v>
      </c>
      <c r="U17" s="143">
        <f t="shared" si="10"/>
        <v>0</v>
      </c>
      <c r="V17" s="143">
        <f t="shared" si="10"/>
        <v>0</v>
      </c>
      <c r="W17" s="143">
        <f t="shared" si="10"/>
        <v>0</v>
      </c>
      <c r="X17" s="143">
        <f t="shared" si="10"/>
        <v>0</v>
      </c>
      <c r="Y17" s="143">
        <f t="shared" si="10"/>
        <v>0</v>
      </c>
    </row>
    <row r="18" spans="1:25" x14ac:dyDescent="0.2">
      <c r="A18" s="71"/>
      <c r="B18" s="72"/>
      <c r="C18" s="143">
        <f t="shared" ref="C18:Y18" si="11">+B18</f>
        <v>0</v>
      </c>
      <c r="D18" s="143">
        <f t="shared" si="11"/>
        <v>0</v>
      </c>
      <c r="E18" s="143">
        <f t="shared" si="11"/>
        <v>0</v>
      </c>
      <c r="F18" s="143">
        <f t="shared" si="11"/>
        <v>0</v>
      </c>
      <c r="G18" s="143">
        <f t="shared" si="11"/>
        <v>0</v>
      </c>
      <c r="H18" s="143">
        <f t="shared" si="11"/>
        <v>0</v>
      </c>
      <c r="I18" s="143">
        <f t="shared" si="11"/>
        <v>0</v>
      </c>
      <c r="J18" s="143">
        <f t="shared" si="11"/>
        <v>0</v>
      </c>
      <c r="K18" s="143">
        <f t="shared" si="11"/>
        <v>0</v>
      </c>
      <c r="L18" s="143">
        <f t="shared" si="11"/>
        <v>0</v>
      </c>
      <c r="M18" s="143">
        <f t="shared" si="11"/>
        <v>0</v>
      </c>
      <c r="N18" s="143">
        <f t="shared" si="11"/>
        <v>0</v>
      </c>
      <c r="O18" s="143">
        <f t="shared" si="11"/>
        <v>0</v>
      </c>
      <c r="P18" s="143">
        <f t="shared" si="11"/>
        <v>0</v>
      </c>
      <c r="Q18" s="143">
        <f t="shared" si="11"/>
        <v>0</v>
      </c>
      <c r="R18" s="143">
        <f t="shared" si="11"/>
        <v>0</v>
      </c>
      <c r="S18" s="143">
        <f t="shared" si="11"/>
        <v>0</v>
      </c>
      <c r="T18" s="143">
        <f t="shared" si="11"/>
        <v>0</v>
      </c>
      <c r="U18" s="143">
        <f t="shared" si="11"/>
        <v>0</v>
      </c>
      <c r="V18" s="143">
        <f t="shared" si="11"/>
        <v>0</v>
      </c>
      <c r="W18" s="143">
        <f t="shared" si="11"/>
        <v>0</v>
      </c>
      <c r="X18" s="143">
        <f t="shared" si="11"/>
        <v>0</v>
      </c>
      <c r="Y18" s="143">
        <f t="shared" si="11"/>
        <v>0</v>
      </c>
    </row>
    <row r="19" spans="1:25" x14ac:dyDescent="0.2">
      <c r="A19" s="71"/>
      <c r="B19" s="72"/>
      <c r="C19" s="143">
        <f t="shared" ref="C19:Y19" si="12">+B19</f>
        <v>0</v>
      </c>
      <c r="D19" s="143">
        <f t="shared" si="12"/>
        <v>0</v>
      </c>
      <c r="E19" s="143">
        <f t="shared" si="12"/>
        <v>0</v>
      </c>
      <c r="F19" s="143">
        <f t="shared" si="12"/>
        <v>0</v>
      </c>
      <c r="G19" s="143">
        <f t="shared" si="12"/>
        <v>0</v>
      </c>
      <c r="H19" s="143">
        <f t="shared" si="12"/>
        <v>0</v>
      </c>
      <c r="I19" s="143">
        <f t="shared" si="12"/>
        <v>0</v>
      </c>
      <c r="J19" s="143">
        <f t="shared" si="12"/>
        <v>0</v>
      </c>
      <c r="K19" s="143">
        <f t="shared" si="12"/>
        <v>0</v>
      </c>
      <c r="L19" s="143">
        <f t="shared" si="12"/>
        <v>0</v>
      </c>
      <c r="M19" s="143">
        <f t="shared" si="12"/>
        <v>0</v>
      </c>
      <c r="N19" s="143">
        <f t="shared" si="12"/>
        <v>0</v>
      </c>
      <c r="O19" s="143">
        <f t="shared" si="12"/>
        <v>0</v>
      </c>
      <c r="P19" s="143">
        <f t="shared" si="12"/>
        <v>0</v>
      </c>
      <c r="Q19" s="143">
        <f t="shared" si="12"/>
        <v>0</v>
      </c>
      <c r="R19" s="143">
        <f t="shared" si="12"/>
        <v>0</v>
      </c>
      <c r="S19" s="143">
        <f t="shared" si="12"/>
        <v>0</v>
      </c>
      <c r="T19" s="143">
        <f t="shared" si="12"/>
        <v>0</v>
      </c>
      <c r="U19" s="143">
        <f t="shared" si="12"/>
        <v>0</v>
      </c>
      <c r="V19" s="143">
        <f t="shared" si="12"/>
        <v>0</v>
      </c>
      <c r="W19" s="143">
        <f t="shared" si="12"/>
        <v>0</v>
      </c>
      <c r="X19" s="143">
        <f t="shared" si="12"/>
        <v>0</v>
      </c>
      <c r="Y19" s="143">
        <f t="shared" si="12"/>
        <v>0</v>
      </c>
    </row>
    <row r="20" spans="1:25" x14ac:dyDescent="0.2">
      <c r="A20" s="71"/>
      <c r="B20" s="72"/>
      <c r="C20" s="143">
        <f t="shared" ref="C20:Y20" si="13">+B20</f>
        <v>0</v>
      </c>
      <c r="D20" s="143">
        <f t="shared" si="13"/>
        <v>0</v>
      </c>
      <c r="E20" s="143">
        <f t="shared" si="13"/>
        <v>0</v>
      </c>
      <c r="F20" s="143">
        <f t="shared" si="13"/>
        <v>0</v>
      </c>
      <c r="G20" s="143">
        <f t="shared" si="13"/>
        <v>0</v>
      </c>
      <c r="H20" s="143">
        <f t="shared" si="13"/>
        <v>0</v>
      </c>
      <c r="I20" s="143">
        <f t="shared" si="13"/>
        <v>0</v>
      </c>
      <c r="J20" s="143">
        <f t="shared" si="13"/>
        <v>0</v>
      </c>
      <c r="K20" s="143">
        <f t="shared" si="13"/>
        <v>0</v>
      </c>
      <c r="L20" s="143">
        <f t="shared" si="13"/>
        <v>0</v>
      </c>
      <c r="M20" s="143">
        <f t="shared" si="13"/>
        <v>0</v>
      </c>
      <c r="N20" s="143">
        <f t="shared" si="13"/>
        <v>0</v>
      </c>
      <c r="O20" s="143">
        <f t="shared" si="13"/>
        <v>0</v>
      </c>
      <c r="P20" s="143">
        <f t="shared" si="13"/>
        <v>0</v>
      </c>
      <c r="Q20" s="143">
        <f t="shared" si="13"/>
        <v>0</v>
      </c>
      <c r="R20" s="143">
        <f t="shared" si="13"/>
        <v>0</v>
      </c>
      <c r="S20" s="143">
        <f t="shared" si="13"/>
        <v>0</v>
      </c>
      <c r="T20" s="143">
        <f t="shared" si="13"/>
        <v>0</v>
      </c>
      <c r="U20" s="143">
        <f t="shared" si="13"/>
        <v>0</v>
      </c>
      <c r="V20" s="143">
        <f t="shared" si="13"/>
        <v>0</v>
      </c>
      <c r="W20" s="143">
        <f t="shared" si="13"/>
        <v>0</v>
      </c>
      <c r="X20" s="143">
        <f t="shared" si="13"/>
        <v>0</v>
      </c>
      <c r="Y20" s="143">
        <f t="shared" si="13"/>
        <v>0</v>
      </c>
    </row>
    <row r="21" spans="1:25" ht="16" thickBot="1" x14ac:dyDescent="0.25">
      <c r="A21" s="3"/>
      <c r="B21" s="73">
        <f t="shared" ref="B21:Q21" si="14">SUM(B8:B20)</f>
        <v>10000</v>
      </c>
      <c r="C21" s="73">
        <f t="shared" si="14"/>
        <v>10000</v>
      </c>
      <c r="D21" s="73">
        <f t="shared" si="14"/>
        <v>10000</v>
      </c>
      <c r="E21" s="73">
        <f t="shared" si="14"/>
        <v>10000</v>
      </c>
      <c r="F21" s="73">
        <f t="shared" si="14"/>
        <v>10000</v>
      </c>
      <c r="G21" s="73">
        <f t="shared" si="14"/>
        <v>10000</v>
      </c>
      <c r="H21" s="73">
        <f t="shared" si="14"/>
        <v>10000</v>
      </c>
      <c r="I21" s="73">
        <f t="shared" si="14"/>
        <v>10000</v>
      </c>
      <c r="J21" s="73">
        <f t="shared" si="14"/>
        <v>10000</v>
      </c>
      <c r="K21" s="73">
        <f t="shared" si="14"/>
        <v>10000</v>
      </c>
      <c r="L21" s="73">
        <f t="shared" si="14"/>
        <v>10000</v>
      </c>
      <c r="M21" s="73">
        <f t="shared" si="14"/>
        <v>10000</v>
      </c>
      <c r="N21" s="73">
        <f t="shared" si="14"/>
        <v>10000</v>
      </c>
      <c r="O21" s="73">
        <f t="shared" si="14"/>
        <v>10000</v>
      </c>
      <c r="P21" s="73">
        <f t="shared" si="14"/>
        <v>10000</v>
      </c>
      <c r="Q21" s="73">
        <f t="shared" si="14"/>
        <v>10000</v>
      </c>
      <c r="R21" s="73">
        <f t="shared" ref="R21:Y21" si="15">SUM(R8:R20)</f>
        <v>10000</v>
      </c>
      <c r="S21" s="73">
        <f t="shared" si="15"/>
        <v>10000</v>
      </c>
      <c r="T21" s="73">
        <f t="shared" si="15"/>
        <v>10000</v>
      </c>
      <c r="U21" s="73">
        <f t="shared" si="15"/>
        <v>10000</v>
      </c>
      <c r="V21" s="73">
        <f t="shared" si="15"/>
        <v>10000</v>
      </c>
      <c r="W21" s="73">
        <f t="shared" si="15"/>
        <v>10000</v>
      </c>
      <c r="X21" s="73">
        <f t="shared" si="15"/>
        <v>10000</v>
      </c>
      <c r="Y21" s="73">
        <f t="shared" si="15"/>
        <v>10000</v>
      </c>
    </row>
    <row r="22" spans="1:25" ht="16" thickTop="1" x14ac:dyDescent="0.2">
      <c r="A22" s="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3"/>
      <c r="S22" s="3"/>
      <c r="T22" s="3"/>
      <c r="U22" s="3"/>
      <c r="V22" s="3"/>
      <c r="W22" s="3"/>
      <c r="X22" s="3"/>
      <c r="Y22" s="3"/>
    </row>
    <row r="23" spans="1:25" x14ac:dyDescent="0.2">
      <c r="A23" s="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3"/>
      <c r="S23" s="3"/>
      <c r="T23" s="3"/>
      <c r="U23" s="3"/>
      <c r="V23" s="3"/>
      <c r="W23" s="3"/>
      <c r="X23" s="3"/>
      <c r="Y23" s="3"/>
    </row>
    <row r="24" spans="1:25" x14ac:dyDescent="0.2">
      <c r="A24" s="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s="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3"/>
      <c r="S25" s="3"/>
      <c r="T25" s="3"/>
      <c r="U25" s="3"/>
      <c r="V25" s="3"/>
      <c r="W25" s="3"/>
      <c r="X25" s="3"/>
      <c r="Y25" s="3"/>
    </row>
    <row r="26" spans="1:25" x14ac:dyDescent="0.2">
      <c r="A26" s="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3"/>
      <c r="S26" s="3"/>
      <c r="T26" s="3"/>
      <c r="U26" s="3"/>
      <c r="V26" s="3"/>
      <c r="W26" s="3"/>
      <c r="X26" s="3"/>
      <c r="Y26" s="3"/>
    </row>
    <row r="27" spans="1:25" x14ac:dyDescent="0.2">
      <c r="A27" s="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3"/>
      <c r="S27" s="3"/>
      <c r="T27" s="3"/>
      <c r="U27" s="3"/>
      <c r="V27" s="3"/>
      <c r="W27" s="3"/>
      <c r="X27" s="3"/>
      <c r="Y27" s="3"/>
    </row>
    <row r="28" spans="1:25" x14ac:dyDescent="0.2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3"/>
      <c r="S28" s="3"/>
      <c r="T28" s="3"/>
      <c r="U28" s="3"/>
      <c r="V28" s="3"/>
      <c r="W28" s="3"/>
      <c r="X28" s="3"/>
      <c r="Y28" s="3"/>
    </row>
    <row r="29" spans="1:25" x14ac:dyDescent="0.2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3"/>
      <c r="S29" s="3"/>
      <c r="T29" s="3"/>
      <c r="U29" s="3"/>
      <c r="V29" s="3"/>
      <c r="W29" s="3"/>
      <c r="X29" s="3"/>
      <c r="Y29" s="3"/>
    </row>
    <row r="30" spans="1:25" x14ac:dyDescent="0.2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3"/>
      <c r="S30" s="3"/>
      <c r="T30" s="3"/>
      <c r="U30" s="3"/>
      <c r="V30" s="3"/>
      <c r="W30" s="3"/>
      <c r="X30" s="3"/>
      <c r="Y30" s="3"/>
    </row>
    <row r="31" spans="1:25" x14ac:dyDescent="0.2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3"/>
      <c r="S31" s="3"/>
      <c r="T31" s="3"/>
      <c r="U31" s="3"/>
      <c r="V31" s="3"/>
      <c r="W31" s="3"/>
      <c r="X31" s="3"/>
      <c r="Y31" s="3"/>
    </row>
    <row r="32" spans="1:25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3"/>
      <c r="S40" s="3"/>
      <c r="T40" s="3"/>
      <c r="U40" s="3"/>
      <c r="V40" s="3"/>
      <c r="W40" s="3"/>
      <c r="X40" s="3"/>
      <c r="Y40" s="3"/>
    </row>
    <row r="41" spans="1:25" x14ac:dyDescent="0.2">
      <c r="A41" s="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3"/>
      <c r="S41" s="3"/>
      <c r="T41" s="3"/>
      <c r="U41" s="3"/>
      <c r="V41" s="3"/>
      <c r="W41" s="3"/>
      <c r="X41" s="3"/>
      <c r="Y41" s="3"/>
    </row>
    <row r="42" spans="1:25" x14ac:dyDescent="0.2">
      <c r="A42" s="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3"/>
      <c r="S42" s="3"/>
      <c r="T42" s="3"/>
      <c r="U42" s="3"/>
      <c r="V42" s="3"/>
      <c r="W42" s="3"/>
      <c r="X42" s="3"/>
      <c r="Y42" s="3"/>
    </row>
    <row r="43" spans="1:25" x14ac:dyDescent="0.2">
      <c r="A43" s="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3"/>
      <c r="S43" s="3"/>
      <c r="T43" s="3"/>
      <c r="U43" s="3"/>
      <c r="V43" s="3"/>
      <c r="W43" s="3"/>
      <c r="X43" s="3"/>
      <c r="Y43" s="3"/>
    </row>
    <row r="44" spans="1:25" x14ac:dyDescent="0.2">
      <c r="A44" s="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3"/>
      <c r="S44" s="3"/>
      <c r="T44" s="3"/>
      <c r="U44" s="3"/>
      <c r="V44" s="3"/>
      <c r="W44" s="3"/>
      <c r="X44" s="3"/>
      <c r="Y44" s="3"/>
    </row>
    <row r="45" spans="1:25" x14ac:dyDescent="0.2">
      <c r="A45" s="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3"/>
      <c r="S45" s="3"/>
      <c r="T45" s="3"/>
      <c r="U45" s="3"/>
      <c r="V45" s="3"/>
      <c r="W45" s="3"/>
      <c r="X45" s="3"/>
      <c r="Y45" s="3"/>
    </row>
    <row r="46" spans="1:25" x14ac:dyDescent="0.2">
      <c r="A46" s="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3"/>
      <c r="S46" s="3"/>
      <c r="T46" s="3"/>
      <c r="U46" s="3"/>
      <c r="V46" s="3"/>
      <c r="W46" s="3"/>
      <c r="X46" s="3"/>
      <c r="Y46" s="3"/>
    </row>
    <row r="47" spans="1:25" x14ac:dyDescent="0.2">
      <c r="A47" s="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3"/>
      <c r="S47" s="3"/>
      <c r="T47" s="3"/>
      <c r="U47" s="3"/>
      <c r="V47" s="3"/>
      <c r="W47" s="3"/>
      <c r="X47" s="3"/>
      <c r="Y47" s="3"/>
    </row>
    <row r="48" spans="1:25" x14ac:dyDescent="0.2">
      <c r="A48" s="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3"/>
      <c r="S48" s="3"/>
      <c r="T48" s="3"/>
      <c r="U48" s="3"/>
      <c r="V48" s="3"/>
      <c r="W48" s="3"/>
      <c r="X48" s="3"/>
      <c r="Y48" s="3"/>
    </row>
    <row r="49" spans="1:25" x14ac:dyDescent="0.2">
      <c r="A49" s="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3"/>
      <c r="S49" s="3"/>
      <c r="T49" s="3"/>
      <c r="U49" s="3"/>
      <c r="V49" s="3"/>
      <c r="W49" s="3"/>
      <c r="X49" s="3"/>
      <c r="Y49" s="3"/>
    </row>
    <row r="50" spans="1:25" x14ac:dyDescent="0.2">
      <c r="A50" s="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3"/>
      <c r="S50" s="3"/>
      <c r="T50" s="3"/>
      <c r="U50" s="3"/>
      <c r="V50" s="3"/>
      <c r="W50" s="3"/>
      <c r="X50" s="3"/>
      <c r="Y50" s="3"/>
    </row>
    <row r="51" spans="1:25" x14ac:dyDescent="0.2">
      <c r="A51" s="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3"/>
      <c r="S51" s="3"/>
      <c r="T51" s="3"/>
      <c r="U51" s="3"/>
      <c r="V51" s="3"/>
      <c r="W51" s="3"/>
      <c r="X51" s="3"/>
      <c r="Y51" s="3"/>
    </row>
    <row r="52" spans="1:25" x14ac:dyDescent="0.2">
      <c r="A52" s="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3"/>
      <c r="S52" s="3"/>
      <c r="T52" s="3"/>
      <c r="U52" s="3"/>
      <c r="V52" s="3"/>
      <c r="W52" s="3"/>
      <c r="X52" s="3"/>
      <c r="Y52" s="3"/>
    </row>
    <row r="53" spans="1:25" x14ac:dyDescent="0.2">
      <c r="A53" s="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3"/>
      <c r="S53" s="3"/>
      <c r="T53" s="3"/>
      <c r="U53" s="3"/>
      <c r="V53" s="3"/>
      <c r="W53" s="3"/>
      <c r="X53" s="3"/>
      <c r="Y53" s="3"/>
    </row>
    <row r="54" spans="1:25" x14ac:dyDescent="0.2">
      <c r="A54" s="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"/>
      <c r="S54" s="3"/>
      <c r="T54" s="3"/>
      <c r="U54" s="3"/>
      <c r="V54" s="3"/>
      <c r="W54" s="3"/>
      <c r="X54" s="3"/>
      <c r="Y54" s="3"/>
    </row>
    <row r="55" spans="1:25" x14ac:dyDescent="0.2">
      <c r="A55" s="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3"/>
      <c r="S55" s="3"/>
      <c r="T55" s="3"/>
      <c r="U55" s="3"/>
      <c r="V55" s="3"/>
      <c r="W55" s="3"/>
      <c r="X55" s="3"/>
      <c r="Y55" s="3"/>
    </row>
    <row r="56" spans="1:25" x14ac:dyDescent="0.2">
      <c r="A56" s="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3"/>
      <c r="S56" s="3"/>
      <c r="T56" s="3"/>
      <c r="U56" s="3"/>
      <c r="V56" s="3"/>
      <c r="W56" s="3"/>
      <c r="X56" s="3"/>
      <c r="Y56" s="3"/>
    </row>
    <row r="57" spans="1:25" x14ac:dyDescent="0.2">
      <c r="A57" s="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3"/>
      <c r="S57" s="3"/>
      <c r="T57" s="3"/>
      <c r="U57" s="3"/>
      <c r="V57" s="3"/>
      <c r="W57" s="3"/>
      <c r="X57" s="3"/>
      <c r="Y57" s="3"/>
    </row>
    <row r="58" spans="1:25" x14ac:dyDescent="0.2">
      <c r="A58" s="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3"/>
      <c r="S58" s="3"/>
      <c r="T58" s="3"/>
      <c r="U58" s="3"/>
      <c r="V58" s="3"/>
      <c r="W58" s="3"/>
      <c r="X58" s="3"/>
      <c r="Y58" s="3"/>
    </row>
    <row r="59" spans="1:25" x14ac:dyDescent="0.2">
      <c r="A59" s="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3"/>
      <c r="S59" s="3"/>
      <c r="T59" s="3"/>
      <c r="U59" s="3"/>
      <c r="V59" s="3"/>
      <c r="W59" s="3"/>
      <c r="X59" s="3"/>
      <c r="Y59" s="3"/>
    </row>
    <row r="60" spans="1:25" x14ac:dyDescent="0.2">
      <c r="A60" s="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3"/>
      <c r="S60" s="3"/>
      <c r="T60" s="3"/>
      <c r="U60" s="3"/>
      <c r="V60" s="3"/>
      <c r="W60" s="3"/>
      <c r="X60" s="3"/>
      <c r="Y60" s="3"/>
    </row>
    <row r="61" spans="1:25" x14ac:dyDescent="0.2">
      <c r="A61" s="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3"/>
      <c r="S61" s="3"/>
      <c r="T61" s="3"/>
      <c r="U61" s="3"/>
      <c r="V61" s="3"/>
      <c r="W61" s="3"/>
      <c r="X61" s="3"/>
      <c r="Y61" s="3"/>
    </row>
    <row r="62" spans="1:25" x14ac:dyDescent="0.2">
      <c r="A62" s="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3"/>
      <c r="S62" s="3"/>
      <c r="T62" s="3"/>
      <c r="U62" s="3"/>
      <c r="V62" s="3"/>
      <c r="W62" s="3"/>
      <c r="X62" s="3"/>
      <c r="Y62" s="3"/>
    </row>
    <row r="63" spans="1:25" x14ac:dyDescent="0.2">
      <c r="A63" s="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"/>
      <c r="S63" s="3"/>
      <c r="T63" s="3"/>
      <c r="U63" s="3"/>
      <c r="V63" s="3"/>
      <c r="W63" s="3"/>
      <c r="X63" s="3"/>
      <c r="Y63" s="3"/>
    </row>
    <row r="64" spans="1:25" x14ac:dyDescent="0.2">
      <c r="A64" s="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3"/>
      <c r="S64" s="3"/>
      <c r="T64" s="3"/>
      <c r="U64" s="3"/>
      <c r="V64" s="3"/>
      <c r="W64" s="3"/>
      <c r="X64" s="3"/>
      <c r="Y6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A60"/>
  <sheetViews>
    <sheetView workbookViewId="0"/>
  </sheetViews>
  <sheetFormatPr baseColWidth="10" defaultColWidth="8.83203125" defaultRowHeight="15" x14ac:dyDescent="0.2"/>
  <cols>
    <col min="1" max="1" width="36.6640625" customWidth="1"/>
  </cols>
  <sheetData>
    <row r="1" spans="1:27" ht="19" x14ac:dyDescent="0.2">
      <c r="A1" s="16" t="s">
        <v>5</v>
      </c>
      <c r="B1" s="5"/>
      <c r="C1" s="5"/>
      <c r="D1" s="5"/>
      <c r="E1" s="5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7" x14ac:dyDescent="0.2">
      <c r="A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7" x14ac:dyDescent="0.2">
      <c r="A3" s="5"/>
      <c r="B3" s="146" t="s">
        <v>245</v>
      </c>
      <c r="C3" s="147"/>
      <c r="D3" s="147"/>
      <c r="E3" s="147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  <c r="T3" s="149"/>
      <c r="U3" s="149"/>
      <c r="V3" s="149"/>
      <c r="W3" s="149"/>
      <c r="X3" s="149"/>
      <c r="Y3" s="150"/>
    </row>
    <row r="4" spans="1:27" x14ac:dyDescent="0.2">
      <c r="A4" s="21"/>
      <c r="B4" s="30"/>
      <c r="C4" s="31"/>
      <c r="D4" s="31"/>
      <c r="E4" s="31"/>
      <c r="F4" s="30"/>
      <c r="G4" s="30"/>
      <c r="H4" s="30"/>
      <c r="I4" s="30"/>
      <c r="J4" s="30"/>
      <c r="K4" s="30"/>
      <c r="L4" s="30"/>
      <c r="M4" s="30"/>
      <c r="N4" s="32"/>
      <c r="O4" s="32"/>
      <c r="P4" s="32"/>
      <c r="Q4" s="32"/>
      <c r="R4" s="30"/>
      <c r="S4" s="30"/>
      <c r="T4" s="30"/>
      <c r="U4" s="30"/>
      <c r="V4" s="30"/>
      <c r="W4" s="30"/>
      <c r="X4" s="30"/>
      <c r="Y4" s="30"/>
    </row>
    <row r="5" spans="1:27" x14ac:dyDescent="0.2">
      <c r="A5" s="21"/>
      <c r="B5" s="92">
        <v>1</v>
      </c>
      <c r="C5" s="92">
        <f>+B5+1</f>
        <v>2</v>
      </c>
      <c r="D5" s="92">
        <f t="shared" ref="D5:Y5" si="0">+C5+1</f>
        <v>3</v>
      </c>
      <c r="E5" s="92">
        <f t="shared" si="0"/>
        <v>4</v>
      </c>
      <c r="F5" s="92">
        <f t="shared" si="0"/>
        <v>5</v>
      </c>
      <c r="G5" s="92">
        <f t="shared" si="0"/>
        <v>6</v>
      </c>
      <c r="H5" s="92">
        <f t="shared" si="0"/>
        <v>7</v>
      </c>
      <c r="I5" s="92">
        <f t="shared" si="0"/>
        <v>8</v>
      </c>
      <c r="J5" s="92">
        <f t="shared" si="0"/>
        <v>9</v>
      </c>
      <c r="K5" s="92">
        <f t="shared" si="0"/>
        <v>10</v>
      </c>
      <c r="L5" s="92">
        <f t="shared" si="0"/>
        <v>11</v>
      </c>
      <c r="M5" s="92">
        <f t="shared" si="0"/>
        <v>12</v>
      </c>
      <c r="N5" s="92">
        <f t="shared" si="0"/>
        <v>13</v>
      </c>
      <c r="O5" s="92">
        <f t="shared" si="0"/>
        <v>14</v>
      </c>
      <c r="P5" s="92">
        <f t="shared" si="0"/>
        <v>15</v>
      </c>
      <c r="Q5" s="92">
        <f t="shared" si="0"/>
        <v>16</v>
      </c>
      <c r="R5" s="92">
        <f t="shared" si="0"/>
        <v>17</v>
      </c>
      <c r="S5" s="92">
        <f t="shared" si="0"/>
        <v>18</v>
      </c>
      <c r="T5" s="92">
        <f t="shared" si="0"/>
        <v>19</v>
      </c>
      <c r="U5" s="92">
        <f t="shared" si="0"/>
        <v>20</v>
      </c>
      <c r="V5" s="92">
        <f t="shared" si="0"/>
        <v>21</v>
      </c>
      <c r="W5" s="92">
        <f t="shared" si="0"/>
        <v>22</v>
      </c>
      <c r="X5" s="92">
        <f t="shared" si="0"/>
        <v>23</v>
      </c>
      <c r="Y5" s="92">
        <f t="shared" si="0"/>
        <v>24</v>
      </c>
    </row>
    <row r="6" spans="1:27" x14ac:dyDescent="0.2">
      <c r="A6" s="402" t="s">
        <v>112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5"/>
      <c r="AA6" s="5"/>
    </row>
    <row r="7" spans="1:27" x14ac:dyDescent="0.2">
      <c r="A7" s="402" t="s">
        <v>113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5"/>
      <c r="AA7" s="5"/>
    </row>
    <row r="8" spans="1:27" x14ac:dyDescent="0.2">
      <c r="A8" s="402" t="s">
        <v>114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5"/>
      <c r="AA8" s="5"/>
    </row>
    <row r="9" spans="1:27" x14ac:dyDescent="0.2">
      <c r="A9" s="402" t="s">
        <v>115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5"/>
      <c r="AA9" s="5"/>
    </row>
    <row r="10" spans="1:27" x14ac:dyDescent="0.2">
      <c r="A10" s="402" t="s">
        <v>116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5"/>
      <c r="AA10" s="5"/>
    </row>
    <row r="11" spans="1:27" x14ac:dyDescent="0.2">
      <c r="A11" s="402" t="s">
        <v>117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5"/>
      <c r="AA11" s="5"/>
    </row>
    <row r="12" spans="1:27" x14ac:dyDescent="0.2">
      <c r="A12" s="402" t="s">
        <v>118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5"/>
      <c r="AA12" s="5"/>
    </row>
    <row r="13" spans="1:27" x14ac:dyDescent="0.2">
      <c r="A13" s="402" t="s">
        <v>119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5"/>
      <c r="AA13" s="5"/>
    </row>
    <row r="14" spans="1:27" x14ac:dyDescent="0.2">
      <c r="A14" s="402" t="s">
        <v>120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5"/>
      <c r="AA14" s="5"/>
    </row>
    <row r="15" spans="1:27" x14ac:dyDescent="0.2">
      <c r="A15" s="402" t="s">
        <v>121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5"/>
      <c r="AA15" s="5"/>
    </row>
    <row r="16" spans="1:27" x14ac:dyDescent="0.2">
      <c r="A16" s="402" t="s">
        <v>123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5"/>
      <c r="AA16" s="5"/>
    </row>
    <row r="17" spans="1:27" x14ac:dyDescent="0.2">
      <c r="A17" s="402" t="s">
        <v>124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5"/>
      <c r="AA17" s="5"/>
    </row>
    <row r="18" spans="1:27" x14ac:dyDescent="0.2">
      <c r="A18" s="402" t="s">
        <v>125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5"/>
      <c r="AA18" s="5"/>
    </row>
    <row r="19" spans="1:27" x14ac:dyDescent="0.2">
      <c r="A19" s="402" t="s">
        <v>126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5"/>
      <c r="AA19" s="5"/>
    </row>
    <row r="20" spans="1:27" x14ac:dyDescent="0.2">
      <c r="A20" s="402" t="s">
        <v>127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5"/>
      <c r="AA20" s="5"/>
    </row>
    <row r="21" spans="1:27" x14ac:dyDescent="0.2">
      <c r="A21" s="402" t="s">
        <v>128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5"/>
      <c r="AA21" s="5"/>
    </row>
    <row r="22" spans="1:27" x14ac:dyDescent="0.2">
      <c r="A22" s="402" t="s">
        <v>129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0</v>
      </c>
      <c r="Z22" s="5"/>
      <c r="AA22" s="5"/>
    </row>
    <row r="23" spans="1:27" x14ac:dyDescent="0.2">
      <c r="A23" s="402" t="s">
        <v>130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0</v>
      </c>
      <c r="Z23" s="5"/>
      <c r="AA23" s="5"/>
    </row>
    <row r="24" spans="1:27" x14ac:dyDescent="0.2">
      <c r="A24" s="402" t="s">
        <v>131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0</v>
      </c>
      <c r="Z24" s="5"/>
      <c r="AA24" s="5"/>
    </row>
    <row r="25" spans="1:27" x14ac:dyDescent="0.2">
      <c r="A25" s="402" t="s">
        <v>132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5"/>
      <c r="AA25" s="5"/>
    </row>
    <row r="26" spans="1:27" x14ac:dyDescent="0.2">
      <c r="A26" s="402" t="s">
        <v>133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5"/>
      <c r="AA26" s="5"/>
    </row>
    <row r="27" spans="1:27" x14ac:dyDescent="0.2">
      <c r="A27" s="402" t="s">
        <v>134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74">
        <v>0</v>
      </c>
      <c r="V27" s="74">
        <v>0</v>
      </c>
      <c r="W27" s="74">
        <v>0</v>
      </c>
      <c r="X27" s="74">
        <v>0</v>
      </c>
      <c r="Y27" s="74">
        <v>0</v>
      </c>
      <c r="Z27" s="5"/>
      <c r="AA27" s="5"/>
    </row>
    <row r="28" spans="1:27" x14ac:dyDescent="0.2">
      <c r="A28" s="402" t="s">
        <v>135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5"/>
      <c r="AA28" s="5"/>
    </row>
    <row r="29" spans="1:27" x14ac:dyDescent="0.2">
      <c r="A29" s="402" t="s">
        <v>136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0</v>
      </c>
      <c r="Z29" s="5"/>
      <c r="AA29" s="5"/>
    </row>
    <row r="30" spans="1:27" x14ac:dyDescent="0.2">
      <c r="A30" s="402" t="s">
        <v>137</v>
      </c>
      <c r="B30" s="74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>
        <v>0</v>
      </c>
      <c r="Y30" s="74">
        <v>0</v>
      </c>
      <c r="Z30" s="5"/>
      <c r="AA30" s="5"/>
    </row>
    <row r="31" spans="1:27" x14ac:dyDescent="0.2">
      <c r="A31" s="402" t="s">
        <v>138</v>
      </c>
      <c r="B31" s="74">
        <v>0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74">
        <v>0</v>
      </c>
      <c r="T31" s="74">
        <v>0</v>
      </c>
      <c r="U31" s="74">
        <v>0</v>
      </c>
      <c r="V31" s="74">
        <v>0</v>
      </c>
      <c r="W31" s="74">
        <v>0</v>
      </c>
      <c r="X31" s="74">
        <v>0</v>
      </c>
      <c r="Y31" s="74">
        <v>0</v>
      </c>
      <c r="Z31" s="5"/>
      <c r="AA31" s="5"/>
    </row>
    <row r="32" spans="1:27" x14ac:dyDescent="0.2">
      <c r="A32" s="402" t="s">
        <v>139</v>
      </c>
      <c r="B32" s="74">
        <v>0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74">
        <v>0</v>
      </c>
      <c r="T32" s="74">
        <v>0</v>
      </c>
      <c r="U32" s="74">
        <v>0</v>
      </c>
      <c r="V32" s="74">
        <v>0</v>
      </c>
      <c r="W32" s="74">
        <v>0</v>
      </c>
      <c r="X32" s="74">
        <v>0</v>
      </c>
      <c r="Y32" s="74">
        <v>0</v>
      </c>
      <c r="Z32" s="5"/>
      <c r="AA32" s="5"/>
    </row>
    <row r="33" spans="1:27" x14ac:dyDescent="0.2">
      <c r="A33" s="402" t="s">
        <v>140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74">
        <v>0</v>
      </c>
      <c r="T33" s="74">
        <v>0</v>
      </c>
      <c r="U33" s="74">
        <v>0</v>
      </c>
      <c r="V33" s="74">
        <v>0</v>
      </c>
      <c r="W33" s="74">
        <v>0</v>
      </c>
      <c r="X33" s="74">
        <v>0</v>
      </c>
      <c r="Y33" s="74">
        <v>0</v>
      </c>
      <c r="Z33" s="5"/>
      <c r="AA33" s="5"/>
    </row>
    <row r="34" spans="1:27" x14ac:dyDescent="0.2">
      <c r="A34" s="402" t="s">
        <v>141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>
        <v>0</v>
      </c>
      <c r="Y34" s="74">
        <v>0</v>
      </c>
      <c r="Z34" s="5"/>
      <c r="AA34" s="5"/>
    </row>
    <row r="35" spans="1:27" x14ac:dyDescent="0.2">
      <c r="A35" s="402" t="s">
        <v>142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  <c r="V35" s="74">
        <v>0</v>
      </c>
      <c r="W35" s="74">
        <v>0</v>
      </c>
      <c r="X35" s="74">
        <v>0</v>
      </c>
      <c r="Y35" s="74">
        <v>0</v>
      </c>
      <c r="Z35" s="5"/>
      <c r="AA35" s="5"/>
    </row>
    <row r="36" spans="1:27" x14ac:dyDescent="0.2">
      <c r="A36" s="402" t="s">
        <v>143</v>
      </c>
      <c r="B36" s="74">
        <v>0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74">
        <v>0</v>
      </c>
      <c r="T36" s="74">
        <v>0</v>
      </c>
      <c r="U36" s="74">
        <v>0</v>
      </c>
      <c r="V36" s="74">
        <v>0</v>
      </c>
      <c r="W36" s="74">
        <v>0</v>
      </c>
      <c r="X36" s="74">
        <v>0</v>
      </c>
      <c r="Y36" s="74">
        <v>0</v>
      </c>
      <c r="Z36" s="5"/>
      <c r="AA36" s="5"/>
    </row>
    <row r="37" spans="1:27" x14ac:dyDescent="0.2">
      <c r="A37" s="402" t="s">
        <v>144</v>
      </c>
      <c r="B37" s="74">
        <v>0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>
        <v>0</v>
      </c>
      <c r="Y37" s="74">
        <v>0</v>
      </c>
      <c r="Z37" s="5"/>
      <c r="AA37" s="5"/>
    </row>
    <row r="38" spans="1:27" x14ac:dyDescent="0.2">
      <c r="A38" s="402" t="s">
        <v>145</v>
      </c>
      <c r="B38" s="74">
        <v>0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74">
        <v>0</v>
      </c>
      <c r="T38" s="74">
        <v>0</v>
      </c>
      <c r="U38" s="74">
        <v>0</v>
      </c>
      <c r="V38" s="74">
        <v>0</v>
      </c>
      <c r="W38" s="74">
        <v>0</v>
      </c>
      <c r="X38" s="74">
        <v>0</v>
      </c>
      <c r="Y38" s="74">
        <v>0</v>
      </c>
      <c r="Z38" s="5"/>
      <c r="AA38" s="5"/>
    </row>
    <row r="39" spans="1:27" x14ac:dyDescent="0.2">
      <c r="A39" s="402" t="s">
        <v>146</v>
      </c>
      <c r="B39" s="74">
        <v>0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74">
        <v>0</v>
      </c>
      <c r="T39" s="74">
        <v>0</v>
      </c>
      <c r="U39" s="74">
        <v>0</v>
      </c>
      <c r="V39" s="74">
        <v>0</v>
      </c>
      <c r="W39" s="74">
        <v>0</v>
      </c>
      <c r="X39" s="74">
        <v>0</v>
      </c>
      <c r="Y39" s="74">
        <v>0</v>
      </c>
      <c r="Z39" s="5"/>
      <c r="AA39" s="5"/>
    </row>
    <row r="40" spans="1:27" x14ac:dyDescent="0.2">
      <c r="A40" s="402" t="s">
        <v>147</v>
      </c>
      <c r="B40" s="74">
        <v>0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0</v>
      </c>
      <c r="U40" s="74">
        <v>0</v>
      </c>
      <c r="V40" s="74">
        <v>0</v>
      </c>
      <c r="W40" s="74">
        <v>0</v>
      </c>
      <c r="X40" s="74">
        <v>0</v>
      </c>
      <c r="Y40" s="74">
        <v>0</v>
      </c>
      <c r="Z40" s="5"/>
      <c r="AA40" s="5"/>
    </row>
    <row r="41" spans="1:27" x14ac:dyDescent="0.2">
      <c r="A41" s="402" t="s">
        <v>148</v>
      </c>
      <c r="B41" s="74">
        <v>0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74">
        <v>0</v>
      </c>
      <c r="V41" s="74">
        <v>0</v>
      </c>
      <c r="W41" s="74">
        <v>0</v>
      </c>
      <c r="X41" s="74">
        <v>0</v>
      </c>
      <c r="Y41" s="74">
        <v>0</v>
      </c>
      <c r="Z41" s="5"/>
      <c r="AA41" s="5"/>
    </row>
    <row r="42" spans="1:27" x14ac:dyDescent="0.2">
      <c r="A42" s="402" t="s">
        <v>149</v>
      </c>
      <c r="B42" s="74">
        <v>0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74">
        <v>0</v>
      </c>
      <c r="T42" s="74">
        <v>0</v>
      </c>
      <c r="U42" s="74">
        <v>0</v>
      </c>
      <c r="V42" s="74">
        <v>0</v>
      </c>
      <c r="W42" s="74">
        <v>0</v>
      </c>
      <c r="X42" s="74">
        <v>0</v>
      </c>
      <c r="Y42" s="74">
        <v>0</v>
      </c>
      <c r="Z42" s="5"/>
      <c r="AA42" s="5"/>
    </row>
    <row r="43" spans="1:27" x14ac:dyDescent="0.2">
      <c r="A43" s="402" t="s">
        <v>150</v>
      </c>
      <c r="B43" s="74">
        <v>0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4">
        <v>0</v>
      </c>
      <c r="T43" s="74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5"/>
      <c r="AA43" s="5"/>
    </row>
    <row r="44" spans="1:27" x14ac:dyDescent="0.2">
      <c r="A44" s="402" t="s">
        <v>151</v>
      </c>
      <c r="B44" s="74">
        <v>0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5"/>
      <c r="AA44" s="5"/>
    </row>
    <row r="45" spans="1:27" x14ac:dyDescent="0.2">
      <c r="A45" s="402" t="s">
        <v>152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74">
        <v>0</v>
      </c>
      <c r="T45" s="74">
        <v>0</v>
      </c>
      <c r="U45" s="74">
        <v>0</v>
      </c>
      <c r="V45" s="74">
        <v>0</v>
      </c>
      <c r="W45" s="74">
        <v>0</v>
      </c>
      <c r="X45" s="74">
        <v>0</v>
      </c>
      <c r="Y45" s="74">
        <v>0</v>
      </c>
      <c r="Z45" s="5"/>
      <c r="AA45" s="5"/>
    </row>
    <row r="46" spans="1:27" x14ac:dyDescent="0.2">
      <c r="A46" s="402" t="s">
        <v>153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74">
        <v>0</v>
      </c>
      <c r="T46" s="74">
        <v>0</v>
      </c>
      <c r="U46" s="74">
        <v>0</v>
      </c>
      <c r="V46" s="74">
        <v>0</v>
      </c>
      <c r="W46" s="74">
        <v>0</v>
      </c>
      <c r="X46" s="74">
        <v>0</v>
      </c>
      <c r="Y46" s="74">
        <v>0</v>
      </c>
      <c r="Z46" s="5"/>
      <c r="AA46" s="5"/>
    </row>
    <row r="47" spans="1:27" x14ac:dyDescent="0.2">
      <c r="A47" s="402" t="s">
        <v>154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74">
        <v>0</v>
      </c>
      <c r="T47" s="74">
        <v>0</v>
      </c>
      <c r="U47" s="74">
        <v>0</v>
      </c>
      <c r="V47" s="74">
        <v>0</v>
      </c>
      <c r="W47" s="74">
        <v>0</v>
      </c>
      <c r="X47" s="74">
        <v>0</v>
      </c>
      <c r="Y47" s="74">
        <v>0</v>
      </c>
      <c r="Z47" s="5"/>
      <c r="AA47" s="5"/>
    </row>
    <row r="48" spans="1:27" x14ac:dyDescent="0.2">
      <c r="A48" s="402" t="s">
        <v>155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74">
        <v>0</v>
      </c>
      <c r="T48" s="74">
        <v>0</v>
      </c>
      <c r="U48" s="74">
        <v>0</v>
      </c>
      <c r="V48" s="74">
        <v>0</v>
      </c>
      <c r="W48" s="74">
        <v>0</v>
      </c>
      <c r="X48" s="74">
        <v>0</v>
      </c>
      <c r="Y48" s="74">
        <v>0</v>
      </c>
      <c r="Z48" s="5"/>
      <c r="AA48" s="5"/>
    </row>
    <row r="49" spans="1:27" ht="16" thickBot="1" x14ac:dyDescent="0.25">
      <c r="A49" s="405" t="s">
        <v>156</v>
      </c>
      <c r="B49" s="93">
        <f t="shared" ref="B49:Y49" si="1">SUM(B6:B48)</f>
        <v>0</v>
      </c>
      <c r="C49" s="93">
        <f t="shared" si="1"/>
        <v>0</v>
      </c>
      <c r="D49" s="93">
        <f t="shared" si="1"/>
        <v>0</v>
      </c>
      <c r="E49" s="93">
        <f t="shared" si="1"/>
        <v>0</v>
      </c>
      <c r="F49" s="93">
        <f t="shared" si="1"/>
        <v>0</v>
      </c>
      <c r="G49" s="93">
        <f t="shared" si="1"/>
        <v>0</v>
      </c>
      <c r="H49" s="93">
        <f t="shared" si="1"/>
        <v>0</v>
      </c>
      <c r="I49" s="93">
        <f t="shared" si="1"/>
        <v>0</v>
      </c>
      <c r="J49" s="93">
        <f t="shared" si="1"/>
        <v>0</v>
      </c>
      <c r="K49" s="93">
        <f t="shared" si="1"/>
        <v>0</v>
      </c>
      <c r="L49" s="93">
        <f t="shared" si="1"/>
        <v>0</v>
      </c>
      <c r="M49" s="93">
        <f t="shared" si="1"/>
        <v>0</v>
      </c>
      <c r="N49" s="93">
        <f t="shared" si="1"/>
        <v>0</v>
      </c>
      <c r="O49" s="93">
        <f t="shared" si="1"/>
        <v>0</v>
      </c>
      <c r="P49" s="93">
        <f t="shared" si="1"/>
        <v>0</v>
      </c>
      <c r="Q49" s="93">
        <f t="shared" si="1"/>
        <v>0</v>
      </c>
      <c r="R49" s="93">
        <f t="shared" si="1"/>
        <v>0</v>
      </c>
      <c r="S49" s="93">
        <f t="shared" si="1"/>
        <v>0</v>
      </c>
      <c r="T49" s="93">
        <f t="shared" si="1"/>
        <v>0</v>
      </c>
      <c r="U49" s="93">
        <f t="shared" si="1"/>
        <v>0</v>
      </c>
      <c r="V49" s="93">
        <f t="shared" si="1"/>
        <v>0</v>
      </c>
      <c r="W49" s="93">
        <f t="shared" si="1"/>
        <v>0</v>
      </c>
      <c r="X49" s="93">
        <f t="shared" si="1"/>
        <v>0</v>
      </c>
      <c r="Y49" s="93">
        <f t="shared" si="1"/>
        <v>0</v>
      </c>
      <c r="Z49" s="5"/>
      <c r="AA49" s="5"/>
    </row>
    <row r="50" spans="1:27" ht="16" thickTop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CC101"/>
  <sheetViews>
    <sheetView workbookViewId="0"/>
  </sheetViews>
  <sheetFormatPr baseColWidth="10" defaultColWidth="9.1640625" defaultRowHeight="15" x14ac:dyDescent="0.2"/>
  <cols>
    <col min="1" max="1" width="27.6640625" style="5" customWidth="1"/>
    <col min="2" max="4" width="9.33203125" style="9" customWidth="1"/>
    <col min="5" max="29" width="13.6640625" style="5" customWidth="1"/>
    <col min="30" max="16384" width="9.1640625" style="5"/>
  </cols>
  <sheetData>
    <row r="1" spans="1:33" ht="24" customHeight="1" x14ac:dyDescent="0.2">
      <c r="A1" s="16" t="s">
        <v>3</v>
      </c>
      <c r="B1" s="19"/>
      <c r="C1" s="19"/>
      <c r="D1" s="19"/>
    </row>
    <row r="2" spans="1:33" ht="15" customHeight="1" x14ac:dyDescent="0.2">
      <c r="A2" s="16"/>
      <c r="B2" s="19"/>
      <c r="C2" s="19"/>
      <c r="D2" s="19"/>
    </row>
    <row r="3" spans="1:33" ht="15" customHeight="1" x14ac:dyDescent="0.2">
      <c r="A3" s="274" t="s">
        <v>206</v>
      </c>
      <c r="B3" s="273">
        <f>7700*1.15</f>
        <v>8855</v>
      </c>
      <c r="C3" s="430" t="s">
        <v>246</v>
      </c>
      <c r="D3" s="19"/>
    </row>
    <row r="4" spans="1:33" ht="15" customHeight="1" x14ac:dyDescent="0.2">
      <c r="A4" s="274" t="s">
        <v>207</v>
      </c>
      <c r="B4" s="273">
        <v>0</v>
      </c>
      <c r="C4" s="430" t="s">
        <v>247</v>
      </c>
      <c r="D4" s="19"/>
    </row>
    <row r="5" spans="1:33" ht="15" customHeight="1" x14ac:dyDescent="0.2">
      <c r="A5" s="274" t="s">
        <v>208</v>
      </c>
      <c r="B5" s="273">
        <f>36*1.15</f>
        <v>41.4</v>
      </c>
      <c r="C5" s="430" t="s">
        <v>366</v>
      </c>
      <c r="D5" s="19"/>
    </row>
    <row r="6" spans="1:33" ht="15.75" customHeight="1" x14ac:dyDescent="0.2">
      <c r="A6" s="16"/>
      <c r="B6" s="19"/>
      <c r="C6" s="151"/>
      <c r="D6" s="19"/>
    </row>
    <row r="8" spans="1:33" x14ac:dyDescent="0.2">
      <c r="A8" s="168"/>
      <c r="B8" s="169"/>
      <c r="C8" s="169"/>
      <c r="D8" s="169"/>
      <c r="E8" s="170"/>
      <c r="F8" s="171"/>
      <c r="G8" s="171"/>
      <c r="H8" s="171"/>
      <c r="I8" s="170"/>
      <c r="J8" s="170"/>
      <c r="K8" s="170"/>
      <c r="L8" s="170"/>
      <c r="M8" s="170"/>
      <c r="N8" s="170"/>
      <c r="O8" s="170"/>
      <c r="P8" s="170"/>
      <c r="Q8" s="172"/>
      <c r="R8" s="172"/>
      <c r="S8" s="172"/>
      <c r="T8" s="172"/>
      <c r="U8" s="170"/>
      <c r="V8" s="170"/>
      <c r="W8" s="170"/>
      <c r="X8" s="170"/>
      <c r="Y8" s="170"/>
      <c r="Z8" s="170"/>
      <c r="AA8" s="170"/>
      <c r="AB8" s="170"/>
      <c r="AC8" s="167"/>
    </row>
    <row r="9" spans="1:33" x14ac:dyDescent="0.2">
      <c r="A9" s="168"/>
      <c r="B9" s="169"/>
      <c r="C9" s="169"/>
      <c r="D9" s="169"/>
      <c r="E9" s="173">
        <v>1</v>
      </c>
      <c r="F9" s="173">
        <f>+E9+1</f>
        <v>2</v>
      </c>
      <c r="G9" s="173">
        <f t="shared" ref="G9:AB9" si="0">+F9+1</f>
        <v>3</v>
      </c>
      <c r="H9" s="173">
        <f t="shared" si="0"/>
        <v>4</v>
      </c>
      <c r="I9" s="173">
        <f t="shared" si="0"/>
        <v>5</v>
      </c>
      <c r="J9" s="173">
        <f t="shared" si="0"/>
        <v>6</v>
      </c>
      <c r="K9" s="173">
        <f t="shared" si="0"/>
        <v>7</v>
      </c>
      <c r="L9" s="173">
        <f t="shared" si="0"/>
        <v>8</v>
      </c>
      <c r="M9" s="173">
        <f t="shared" si="0"/>
        <v>9</v>
      </c>
      <c r="N9" s="173">
        <f t="shared" si="0"/>
        <v>10</v>
      </c>
      <c r="O9" s="173">
        <f t="shared" si="0"/>
        <v>11</v>
      </c>
      <c r="P9" s="173">
        <f t="shared" si="0"/>
        <v>12</v>
      </c>
      <c r="Q9" s="173">
        <f t="shared" si="0"/>
        <v>13</v>
      </c>
      <c r="R9" s="173">
        <f t="shared" si="0"/>
        <v>14</v>
      </c>
      <c r="S9" s="173">
        <f t="shared" si="0"/>
        <v>15</v>
      </c>
      <c r="T9" s="173">
        <f t="shared" si="0"/>
        <v>16</v>
      </c>
      <c r="U9" s="173">
        <f t="shared" si="0"/>
        <v>17</v>
      </c>
      <c r="V9" s="173">
        <f t="shared" si="0"/>
        <v>18</v>
      </c>
      <c r="W9" s="173">
        <f t="shared" si="0"/>
        <v>19</v>
      </c>
      <c r="X9" s="173">
        <f t="shared" si="0"/>
        <v>20</v>
      </c>
      <c r="Y9" s="173">
        <f t="shared" si="0"/>
        <v>21</v>
      </c>
      <c r="Z9" s="173">
        <f t="shared" si="0"/>
        <v>22</v>
      </c>
      <c r="AA9" s="173">
        <f t="shared" si="0"/>
        <v>23</v>
      </c>
      <c r="AB9" s="173">
        <f t="shared" si="0"/>
        <v>24</v>
      </c>
      <c r="AC9" s="167"/>
    </row>
    <row r="10" spans="1:33" s="13" customFormat="1" x14ac:dyDescent="0.2">
      <c r="A10" s="231" t="s">
        <v>198</v>
      </c>
      <c r="B10" s="232" t="s">
        <v>195</v>
      </c>
      <c r="C10" s="232" t="s">
        <v>196</v>
      </c>
      <c r="D10" s="232" t="s">
        <v>197</v>
      </c>
      <c r="E10" s="233"/>
      <c r="F10" s="233"/>
      <c r="G10" s="233"/>
      <c r="H10" s="233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6"/>
      <c r="X10" s="236"/>
      <c r="Y10" s="236"/>
      <c r="Z10" s="236"/>
      <c r="AA10" s="236"/>
      <c r="AB10" s="236"/>
      <c r="AC10" s="237"/>
    </row>
    <row r="11" spans="1:33" x14ac:dyDescent="0.2">
      <c r="A11" s="174" t="str">
        <f>+'4. Monthly Subscriber'!B8</f>
        <v>Basic</v>
      </c>
      <c r="B11" s="238">
        <f>+'4. Monthly Subscriber'!C8</f>
        <v>2</v>
      </c>
      <c r="C11" s="238">
        <f>+'4. Monthly Subscriber'!D8</f>
        <v>4</v>
      </c>
      <c r="D11" s="238">
        <f>+C11+B11</f>
        <v>6</v>
      </c>
      <c r="E11" s="239">
        <f>+'4. Monthly Subscriber'!C25</f>
        <v>0</v>
      </c>
      <c r="F11" s="239">
        <f>+'4. Monthly Subscriber'!D25</f>
        <v>0</v>
      </c>
      <c r="G11" s="239">
        <f>+'4. Monthly Subscriber'!E25</f>
        <v>0</v>
      </c>
      <c r="H11" s="239">
        <f>+'4. Monthly Subscriber'!F25</f>
        <v>0</v>
      </c>
      <c r="I11" s="239">
        <f>+'4. Monthly Subscriber'!G25</f>
        <v>0</v>
      </c>
      <c r="J11" s="239">
        <f>+'4. Monthly Subscriber'!H25</f>
        <v>0</v>
      </c>
      <c r="K11" s="239">
        <f>+'4. Monthly Subscriber'!I25</f>
        <v>1</v>
      </c>
      <c r="L11" s="239">
        <f>+'4. Monthly Subscriber'!J25</f>
        <v>1</v>
      </c>
      <c r="M11" s="239">
        <f>+'4. Monthly Subscriber'!K25</f>
        <v>1</v>
      </c>
      <c r="N11" s="239">
        <f>+'4. Monthly Subscriber'!L25</f>
        <v>1</v>
      </c>
      <c r="O11" s="239">
        <f>+'4. Monthly Subscriber'!M25</f>
        <v>1</v>
      </c>
      <c r="P11" s="239">
        <f>+'4. Monthly Subscriber'!N25</f>
        <v>1</v>
      </c>
      <c r="Q11" s="239">
        <f>+'4. Monthly Subscriber'!O25</f>
        <v>1</v>
      </c>
      <c r="R11" s="239">
        <f>+'4. Monthly Subscriber'!P25</f>
        <v>1</v>
      </c>
      <c r="S11" s="239">
        <f>+'4. Monthly Subscriber'!Q25</f>
        <v>1</v>
      </c>
      <c r="T11" s="239">
        <f>+'4. Monthly Subscriber'!R25</f>
        <v>1</v>
      </c>
      <c r="U11" s="239">
        <f>+'4. Monthly Subscriber'!S25</f>
        <v>1</v>
      </c>
      <c r="V11" s="239">
        <f>+'4. Monthly Subscriber'!T25</f>
        <v>1</v>
      </c>
      <c r="W11" s="239">
        <f>+'4. Monthly Subscriber'!U25</f>
        <v>1</v>
      </c>
      <c r="X11" s="239">
        <f>+'4. Monthly Subscriber'!V25</f>
        <v>1</v>
      </c>
      <c r="Y11" s="239">
        <f>+'4. Monthly Subscriber'!W25</f>
        <v>1</v>
      </c>
      <c r="Z11" s="239">
        <f>+'4. Monthly Subscriber'!X25</f>
        <v>1</v>
      </c>
      <c r="AA11" s="239">
        <f>+'4. Monthly Subscriber'!Y25</f>
        <v>1</v>
      </c>
      <c r="AB11" s="239">
        <f>+'4. Monthly Subscriber'!Z25</f>
        <v>1</v>
      </c>
      <c r="AC11" s="168"/>
      <c r="AD11" s="6"/>
      <c r="AE11" s="6"/>
      <c r="AF11" s="6"/>
      <c r="AG11" s="6"/>
    </row>
    <row r="12" spans="1:33" x14ac:dyDescent="0.2">
      <c r="A12" s="174" t="str">
        <f>+'4. Monthly Subscriber'!B9</f>
        <v>Standard</v>
      </c>
      <c r="B12" s="238">
        <f>+'4. Monthly Subscriber'!C9</f>
        <v>4</v>
      </c>
      <c r="C12" s="238">
        <f>+'4. Monthly Subscriber'!D9</f>
        <v>8</v>
      </c>
      <c r="D12" s="238">
        <f t="shared" ref="D12:D14" si="1">+C12+B12</f>
        <v>12</v>
      </c>
      <c r="E12" s="239">
        <f>+'4. Monthly Subscriber'!C26</f>
        <v>0</v>
      </c>
      <c r="F12" s="239">
        <f>+'4. Monthly Subscriber'!D26</f>
        <v>0</v>
      </c>
      <c r="G12" s="239">
        <f>+'4. Monthly Subscriber'!E26</f>
        <v>0</v>
      </c>
      <c r="H12" s="239">
        <f>+'4. Monthly Subscriber'!F26</f>
        <v>0</v>
      </c>
      <c r="I12" s="239">
        <f>+'4. Monthly Subscriber'!G26</f>
        <v>0</v>
      </c>
      <c r="J12" s="239">
        <f>+'4. Monthly Subscriber'!H26</f>
        <v>0</v>
      </c>
      <c r="K12" s="239">
        <f>+'4. Monthly Subscriber'!I26</f>
        <v>0</v>
      </c>
      <c r="L12" s="239">
        <f>+'4. Monthly Subscriber'!J26</f>
        <v>0</v>
      </c>
      <c r="M12" s="239">
        <f>+'4. Monthly Subscriber'!K26</f>
        <v>0</v>
      </c>
      <c r="N12" s="239">
        <f>+'4. Monthly Subscriber'!L26</f>
        <v>0</v>
      </c>
      <c r="O12" s="239">
        <f>+'4. Monthly Subscriber'!M26</f>
        <v>0</v>
      </c>
      <c r="P12" s="239">
        <f>+'4. Monthly Subscriber'!N26</f>
        <v>0</v>
      </c>
      <c r="Q12" s="239">
        <f>+'4. Monthly Subscriber'!O26</f>
        <v>0</v>
      </c>
      <c r="R12" s="239">
        <f>+'4. Monthly Subscriber'!P26</f>
        <v>0</v>
      </c>
      <c r="S12" s="239">
        <f>+'4. Monthly Subscriber'!Q26</f>
        <v>0</v>
      </c>
      <c r="T12" s="239">
        <f>+'4. Monthly Subscriber'!R26</f>
        <v>0</v>
      </c>
      <c r="U12" s="239">
        <f>+'4. Monthly Subscriber'!S26</f>
        <v>0</v>
      </c>
      <c r="V12" s="239">
        <f>+'4. Monthly Subscriber'!T26</f>
        <v>0</v>
      </c>
      <c r="W12" s="239">
        <f>+'4. Monthly Subscriber'!U26</f>
        <v>0</v>
      </c>
      <c r="X12" s="239">
        <f>+'4. Monthly Subscriber'!V26</f>
        <v>0</v>
      </c>
      <c r="Y12" s="239">
        <f>+'4. Monthly Subscriber'!W26</f>
        <v>0</v>
      </c>
      <c r="Z12" s="239">
        <f>+'4. Monthly Subscriber'!X26</f>
        <v>0</v>
      </c>
      <c r="AA12" s="239">
        <f>+'4. Monthly Subscriber'!Y26</f>
        <v>0</v>
      </c>
      <c r="AB12" s="239">
        <f>+'4. Monthly Subscriber'!Z26</f>
        <v>0</v>
      </c>
      <c r="AC12" s="168"/>
      <c r="AD12" s="6"/>
      <c r="AE12" s="6"/>
      <c r="AF12" s="6"/>
      <c r="AG12" s="6"/>
    </row>
    <row r="13" spans="1:33" x14ac:dyDescent="0.2">
      <c r="A13" s="174" t="str">
        <f>+'4. Monthly Subscriber'!B10</f>
        <v>Gold</v>
      </c>
      <c r="B13" s="238">
        <f>+'4. Monthly Subscriber'!C10</f>
        <v>4</v>
      </c>
      <c r="C13" s="238">
        <f>+'4. Monthly Subscriber'!D10</f>
        <v>10</v>
      </c>
      <c r="D13" s="238">
        <f t="shared" si="1"/>
        <v>14</v>
      </c>
      <c r="E13" s="239">
        <f>+'4. Monthly Subscriber'!C27</f>
        <v>0</v>
      </c>
      <c r="F13" s="239">
        <f>+'4. Monthly Subscriber'!D27</f>
        <v>0</v>
      </c>
      <c r="G13" s="239">
        <f>+'4. Monthly Subscriber'!E27</f>
        <v>0</v>
      </c>
      <c r="H13" s="239">
        <f>+'4. Monthly Subscriber'!F27</f>
        <v>0</v>
      </c>
      <c r="I13" s="239">
        <f>+'4. Monthly Subscriber'!G27</f>
        <v>0</v>
      </c>
      <c r="J13" s="239">
        <f>+'4. Monthly Subscriber'!H27</f>
        <v>0</v>
      </c>
      <c r="K13" s="239">
        <f>+'4. Monthly Subscriber'!I27</f>
        <v>2</v>
      </c>
      <c r="L13" s="239">
        <f>+'4. Monthly Subscriber'!J27</f>
        <v>2</v>
      </c>
      <c r="M13" s="239">
        <f>+'4. Monthly Subscriber'!K27</f>
        <v>2</v>
      </c>
      <c r="N13" s="239">
        <f>+'4. Monthly Subscriber'!L27</f>
        <v>2</v>
      </c>
      <c r="O13" s="239">
        <f>+'4. Monthly Subscriber'!M27</f>
        <v>2</v>
      </c>
      <c r="P13" s="239">
        <f>+'4. Monthly Subscriber'!N27</f>
        <v>2</v>
      </c>
      <c r="Q13" s="239">
        <f>+'4. Monthly Subscriber'!O27</f>
        <v>2</v>
      </c>
      <c r="R13" s="239">
        <f>+'4. Monthly Subscriber'!P27</f>
        <v>2</v>
      </c>
      <c r="S13" s="239">
        <f>+'4. Monthly Subscriber'!Q27</f>
        <v>2</v>
      </c>
      <c r="T13" s="239">
        <f>+'4. Monthly Subscriber'!R27</f>
        <v>2</v>
      </c>
      <c r="U13" s="239">
        <f>+'4. Monthly Subscriber'!S27</f>
        <v>2</v>
      </c>
      <c r="V13" s="239">
        <f>+'4. Monthly Subscriber'!T27</f>
        <v>2</v>
      </c>
      <c r="W13" s="239">
        <f>+'4. Monthly Subscriber'!U27</f>
        <v>2</v>
      </c>
      <c r="X13" s="239">
        <f>+'4. Monthly Subscriber'!V27</f>
        <v>2</v>
      </c>
      <c r="Y13" s="239">
        <f>+'4. Monthly Subscriber'!W27</f>
        <v>2</v>
      </c>
      <c r="Z13" s="239">
        <f>+'4. Monthly Subscriber'!X27</f>
        <v>2</v>
      </c>
      <c r="AA13" s="239">
        <f>+'4. Monthly Subscriber'!Y27</f>
        <v>2</v>
      </c>
      <c r="AB13" s="239">
        <f>+'4. Monthly Subscriber'!Z27</f>
        <v>2</v>
      </c>
      <c r="AC13" s="168"/>
      <c r="AD13" s="6"/>
      <c r="AE13" s="6"/>
      <c r="AF13" s="6"/>
      <c r="AG13" s="6"/>
    </row>
    <row r="14" spans="1:33" x14ac:dyDescent="0.2">
      <c r="A14" s="174" t="str">
        <f>+'4. Monthly Subscriber'!B11</f>
        <v>Diamond</v>
      </c>
      <c r="B14" s="238">
        <f>+'4. Monthly Subscriber'!C11</f>
        <v>6</v>
      </c>
      <c r="C14" s="238">
        <f>+'4. Monthly Subscriber'!D11</f>
        <v>12</v>
      </c>
      <c r="D14" s="238">
        <f t="shared" si="1"/>
        <v>18</v>
      </c>
      <c r="E14" s="239">
        <f>+'4. Monthly Subscriber'!C28</f>
        <v>0</v>
      </c>
      <c r="F14" s="239">
        <f>+'4. Monthly Subscriber'!D28</f>
        <v>0</v>
      </c>
      <c r="G14" s="239">
        <f>+'4. Monthly Subscriber'!E28</f>
        <v>0</v>
      </c>
      <c r="H14" s="239">
        <f>+'4. Monthly Subscriber'!F28</f>
        <v>0</v>
      </c>
      <c r="I14" s="239">
        <f>+'4. Monthly Subscriber'!G28</f>
        <v>0</v>
      </c>
      <c r="J14" s="239">
        <f>+'4. Monthly Subscriber'!H28</f>
        <v>0</v>
      </c>
      <c r="K14" s="239">
        <f>+'4. Monthly Subscriber'!I28</f>
        <v>1</v>
      </c>
      <c r="L14" s="239">
        <f>+'4. Monthly Subscriber'!J28</f>
        <v>1</v>
      </c>
      <c r="M14" s="239">
        <f>+'4. Monthly Subscriber'!K28</f>
        <v>1</v>
      </c>
      <c r="N14" s="239">
        <f>+'4. Monthly Subscriber'!L28</f>
        <v>1</v>
      </c>
      <c r="O14" s="239">
        <f>+'4. Monthly Subscriber'!M28</f>
        <v>1</v>
      </c>
      <c r="P14" s="239">
        <f>+'4. Monthly Subscriber'!N28</f>
        <v>1</v>
      </c>
      <c r="Q14" s="239">
        <f>+'4. Monthly Subscriber'!O28</f>
        <v>1</v>
      </c>
      <c r="R14" s="239">
        <f>+'4. Monthly Subscriber'!P28</f>
        <v>1</v>
      </c>
      <c r="S14" s="239">
        <f>+'4. Monthly Subscriber'!Q28</f>
        <v>1</v>
      </c>
      <c r="T14" s="239">
        <f>+'4. Monthly Subscriber'!R28</f>
        <v>1</v>
      </c>
      <c r="U14" s="239">
        <f>+'4. Monthly Subscriber'!S28</f>
        <v>1</v>
      </c>
      <c r="V14" s="239">
        <f>+'4. Monthly Subscriber'!T28</f>
        <v>1</v>
      </c>
      <c r="W14" s="239">
        <f>+'4. Monthly Subscriber'!U28</f>
        <v>1</v>
      </c>
      <c r="X14" s="239">
        <f>+'4. Monthly Subscriber'!V28</f>
        <v>1</v>
      </c>
      <c r="Y14" s="239">
        <f>+'4. Monthly Subscriber'!W28</f>
        <v>1</v>
      </c>
      <c r="Z14" s="239">
        <f>+'4. Monthly Subscriber'!X28</f>
        <v>1</v>
      </c>
      <c r="AA14" s="239">
        <f>+'4. Monthly Subscriber'!Y28</f>
        <v>1</v>
      </c>
      <c r="AB14" s="239">
        <f>+'4. Monthly Subscriber'!Z28</f>
        <v>1</v>
      </c>
      <c r="AC14" s="168"/>
      <c r="AD14" s="6"/>
      <c r="AE14" s="6"/>
      <c r="AF14" s="6"/>
      <c r="AG14" s="6"/>
    </row>
    <row r="15" spans="1:33" ht="16" thickBot="1" x14ac:dyDescent="0.25">
      <c r="A15" s="168"/>
      <c r="B15" s="166"/>
      <c r="C15" s="166"/>
      <c r="D15" s="166"/>
      <c r="E15" s="240">
        <f>SUM(E11:E14)</f>
        <v>0</v>
      </c>
      <c r="F15" s="240">
        <f t="shared" ref="F15:AB15" si="2">SUM(F11:F14)</f>
        <v>0</v>
      </c>
      <c r="G15" s="240">
        <f t="shared" si="2"/>
        <v>0</v>
      </c>
      <c r="H15" s="240">
        <f t="shared" si="2"/>
        <v>0</v>
      </c>
      <c r="I15" s="240">
        <f t="shared" si="2"/>
        <v>0</v>
      </c>
      <c r="J15" s="240">
        <f t="shared" si="2"/>
        <v>0</v>
      </c>
      <c r="K15" s="240">
        <f t="shared" si="2"/>
        <v>4</v>
      </c>
      <c r="L15" s="240">
        <f t="shared" si="2"/>
        <v>4</v>
      </c>
      <c r="M15" s="240">
        <f t="shared" si="2"/>
        <v>4</v>
      </c>
      <c r="N15" s="240">
        <f t="shared" si="2"/>
        <v>4</v>
      </c>
      <c r="O15" s="240">
        <f t="shared" si="2"/>
        <v>4</v>
      </c>
      <c r="P15" s="240">
        <f t="shared" si="2"/>
        <v>4</v>
      </c>
      <c r="Q15" s="240">
        <f t="shared" si="2"/>
        <v>4</v>
      </c>
      <c r="R15" s="240">
        <f t="shared" si="2"/>
        <v>4</v>
      </c>
      <c r="S15" s="240">
        <f t="shared" si="2"/>
        <v>4</v>
      </c>
      <c r="T15" s="240">
        <f t="shared" si="2"/>
        <v>4</v>
      </c>
      <c r="U15" s="240">
        <f t="shared" si="2"/>
        <v>4</v>
      </c>
      <c r="V15" s="240">
        <f t="shared" si="2"/>
        <v>4</v>
      </c>
      <c r="W15" s="240">
        <f t="shared" si="2"/>
        <v>4</v>
      </c>
      <c r="X15" s="240">
        <f t="shared" si="2"/>
        <v>4</v>
      </c>
      <c r="Y15" s="240">
        <f t="shared" si="2"/>
        <v>4</v>
      </c>
      <c r="Z15" s="240">
        <f t="shared" si="2"/>
        <v>4</v>
      </c>
      <c r="AA15" s="240">
        <f t="shared" si="2"/>
        <v>4</v>
      </c>
      <c r="AB15" s="240">
        <f t="shared" si="2"/>
        <v>4</v>
      </c>
      <c r="AC15" s="167"/>
    </row>
    <row r="16" spans="1:33" ht="16" thickTop="1" x14ac:dyDescent="0.2">
      <c r="A16" s="231" t="s">
        <v>218</v>
      </c>
      <c r="B16" s="241"/>
      <c r="C16" s="241"/>
      <c r="D16" s="241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167"/>
    </row>
    <row r="17" spans="1:81" x14ac:dyDescent="0.2">
      <c r="A17" s="174" t="str">
        <f>+A11</f>
        <v>Basic</v>
      </c>
      <c r="B17" s="238">
        <f>+B11</f>
        <v>2</v>
      </c>
      <c r="C17" s="238">
        <f t="shared" ref="C17:D17" si="3">+C11</f>
        <v>4</v>
      </c>
      <c r="D17" s="243">
        <f t="shared" si="3"/>
        <v>6</v>
      </c>
      <c r="E17" s="244">
        <f>+E11*$D$17</f>
        <v>0</v>
      </c>
      <c r="F17" s="244">
        <f t="shared" ref="F17:AB17" si="4">+F11*$D$17</f>
        <v>0</v>
      </c>
      <c r="G17" s="244">
        <f t="shared" si="4"/>
        <v>0</v>
      </c>
      <c r="H17" s="244">
        <f t="shared" si="4"/>
        <v>0</v>
      </c>
      <c r="I17" s="244">
        <f t="shared" si="4"/>
        <v>0</v>
      </c>
      <c r="J17" s="244">
        <f t="shared" si="4"/>
        <v>0</v>
      </c>
      <c r="K17" s="244">
        <f t="shared" si="4"/>
        <v>6</v>
      </c>
      <c r="L17" s="244">
        <f t="shared" si="4"/>
        <v>6</v>
      </c>
      <c r="M17" s="244">
        <f t="shared" si="4"/>
        <v>6</v>
      </c>
      <c r="N17" s="244">
        <f t="shared" si="4"/>
        <v>6</v>
      </c>
      <c r="O17" s="244">
        <f t="shared" si="4"/>
        <v>6</v>
      </c>
      <c r="P17" s="244">
        <f t="shared" si="4"/>
        <v>6</v>
      </c>
      <c r="Q17" s="244">
        <f t="shared" si="4"/>
        <v>6</v>
      </c>
      <c r="R17" s="244">
        <f t="shared" si="4"/>
        <v>6</v>
      </c>
      <c r="S17" s="244">
        <f t="shared" si="4"/>
        <v>6</v>
      </c>
      <c r="T17" s="244">
        <f t="shared" si="4"/>
        <v>6</v>
      </c>
      <c r="U17" s="244">
        <f t="shared" si="4"/>
        <v>6</v>
      </c>
      <c r="V17" s="244">
        <f t="shared" si="4"/>
        <v>6</v>
      </c>
      <c r="W17" s="244">
        <f t="shared" si="4"/>
        <v>6</v>
      </c>
      <c r="X17" s="244">
        <f t="shared" si="4"/>
        <v>6</v>
      </c>
      <c r="Y17" s="244">
        <f t="shared" si="4"/>
        <v>6</v>
      </c>
      <c r="Z17" s="244">
        <f t="shared" si="4"/>
        <v>6</v>
      </c>
      <c r="AA17" s="244">
        <f t="shared" si="4"/>
        <v>6</v>
      </c>
      <c r="AB17" s="244">
        <f t="shared" si="4"/>
        <v>6</v>
      </c>
      <c r="AC17" s="167"/>
    </row>
    <row r="18" spans="1:81" x14ac:dyDescent="0.2">
      <c r="A18" s="174" t="str">
        <f t="shared" ref="A18:D20" si="5">+A12</f>
        <v>Standard</v>
      </c>
      <c r="B18" s="238">
        <f t="shared" si="5"/>
        <v>4</v>
      </c>
      <c r="C18" s="238">
        <f t="shared" si="5"/>
        <v>8</v>
      </c>
      <c r="D18" s="243">
        <f t="shared" si="5"/>
        <v>12</v>
      </c>
      <c r="E18" s="244">
        <f>+E12*$D$18</f>
        <v>0</v>
      </c>
      <c r="F18" s="244">
        <f t="shared" ref="F18:AB18" si="6">+F12*$D$18</f>
        <v>0</v>
      </c>
      <c r="G18" s="244">
        <f t="shared" si="6"/>
        <v>0</v>
      </c>
      <c r="H18" s="244">
        <f t="shared" si="6"/>
        <v>0</v>
      </c>
      <c r="I18" s="244">
        <f t="shared" si="6"/>
        <v>0</v>
      </c>
      <c r="J18" s="244">
        <f t="shared" si="6"/>
        <v>0</v>
      </c>
      <c r="K18" s="244">
        <f t="shared" si="6"/>
        <v>0</v>
      </c>
      <c r="L18" s="244">
        <f t="shared" si="6"/>
        <v>0</v>
      </c>
      <c r="M18" s="244">
        <f t="shared" si="6"/>
        <v>0</v>
      </c>
      <c r="N18" s="244">
        <f t="shared" si="6"/>
        <v>0</v>
      </c>
      <c r="O18" s="244">
        <f t="shared" si="6"/>
        <v>0</v>
      </c>
      <c r="P18" s="244">
        <f t="shared" si="6"/>
        <v>0</v>
      </c>
      <c r="Q18" s="244">
        <f t="shared" si="6"/>
        <v>0</v>
      </c>
      <c r="R18" s="244">
        <f t="shared" si="6"/>
        <v>0</v>
      </c>
      <c r="S18" s="244">
        <f t="shared" si="6"/>
        <v>0</v>
      </c>
      <c r="T18" s="244">
        <f t="shared" si="6"/>
        <v>0</v>
      </c>
      <c r="U18" s="244">
        <f t="shared" si="6"/>
        <v>0</v>
      </c>
      <c r="V18" s="244">
        <f t="shared" si="6"/>
        <v>0</v>
      </c>
      <c r="W18" s="244">
        <f t="shared" si="6"/>
        <v>0</v>
      </c>
      <c r="X18" s="244">
        <f t="shared" si="6"/>
        <v>0</v>
      </c>
      <c r="Y18" s="244">
        <f t="shared" si="6"/>
        <v>0</v>
      </c>
      <c r="Z18" s="244">
        <f t="shared" si="6"/>
        <v>0</v>
      </c>
      <c r="AA18" s="244">
        <f t="shared" si="6"/>
        <v>0</v>
      </c>
      <c r="AB18" s="244">
        <f t="shared" si="6"/>
        <v>0</v>
      </c>
      <c r="AC18" s="167"/>
    </row>
    <row r="19" spans="1:81" x14ac:dyDescent="0.2">
      <c r="A19" s="174" t="str">
        <f t="shared" si="5"/>
        <v>Gold</v>
      </c>
      <c r="B19" s="238">
        <f t="shared" si="5"/>
        <v>4</v>
      </c>
      <c r="C19" s="238">
        <f t="shared" si="5"/>
        <v>10</v>
      </c>
      <c r="D19" s="243">
        <f t="shared" si="5"/>
        <v>14</v>
      </c>
      <c r="E19" s="244">
        <f>+E13*$D$19</f>
        <v>0</v>
      </c>
      <c r="F19" s="244">
        <f t="shared" ref="F19:AB19" si="7">+F13*$D$19</f>
        <v>0</v>
      </c>
      <c r="G19" s="244">
        <f t="shared" si="7"/>
        <v>0</v>
      </c>
      <c r="H19" s="244">
        <f t="shared" si="7"/>
        <v>0</v>
      </c>
      <c r="I19" s="244">
        <f t="shared" si="7"/>
        <v>0</v>
      </c>
      <c r="J19" s="244">
        <f t="shared" si="7"/>
        <v>0</v>
      </c>
      <c r="K19" s="244">
        <f t="shared" si="7"/>
        <v>28</v>
      </c>
      <c r="L19" s="244">
        <f t="shared" si="7"/>
        <v>28</v>
      </c>
      <c r="M19" s="244">
        <f t="shared" si="7"/>
        <v>28</v>
      </c>
      <c r="N19" s="244">
        <f t="shared" si="7"/>
        <v>28</v>
      </c>
      <c r="O19" s="244">
        <f t="shared" si="7"/>
        <v>28</v>
      </c>
      <c r="P19" s="244">
        <f t="shared" si="7"/>
        <v>28</v>
      </c>
      <c r="Q19" s="244">
        <f t="shared" si="7"/>
        <v>28</v>
      </c>
      <c r="R19" s="244">
        <f t="shared" si="7"/>
        <v>28</v>
      </c>
      <c r="S19" s="244">
        <f t="shared" si="7"/>
        <v>28</v>
      </c>
      <c r="T19" s="244">
        <f t="shared" si="7"/>
        <v>28</v>
      </c>
      <c r="U19" s="244">
        <f t="shared" si="7"/>
        <v>28</v>
      </c>
      <c r="V19" s="244">
        <f t="shared" si="7"/>
        <v>28</v>
      </c>
      <c r="W19" s="244">
        <f t="shared" si="7"/>
        <v>28</v>
      </c>
      <c r="X19" s="244">
        <f t="shared" si="7"/>
        <v>28</v>
      </c>
      <c r="Y19" s="244">
        <f t="shared" si="7"/>
        <v>28</v>
      </c>
      <c r="Z19" s="244">
        <f t="shared" si="7"/>
        <v>28</v>
      </c>
      <c r="AA19" s="244">
        <f t="shared" si="7"/>
        <v>28</v>
      </c>
      <c r="AB19" s="244">
        <f t="shared" si="7"/>
        <v>28</v>
      </c>
      <c r="AC19" s="167"/>
    </row>
    <row r="20" spans="1:81" x14ac:dyDescent="0.2">
      <c r="A20" s="174" t="str">
        <f t="shared" si="5"/>
        <v>Diamond</v>
      </c>
      <c r="B20" s="238">
        <f t="shared" si="5"/>
        <v>6</v>
      </c>
      <c r="C20" s="238">
        <f t="shared" si="5"/>
        <v>12</v>
      </c>
      <c r="D20" s="243">
        <f t="shared" si="5"/>
        <v>18</v>
      </c>
      <c r="E20" s="245">
        <f>+E14*$D$20</f>
        <v>0</v>
      </c>
      <c r="F20" s="245">
        <f t="shared" ref="F20:AB20" si="8">+F14*$D$20</f>
        <v>0</v>
      </c>
      <c r="G20" s="245">
        <f t="shared" si="8"/>
        <v>0</v>
      </c>
      <c r="H20" s="245">
        <f t="shared" si="8"/>
        <v>0</v>
      </c>
      <c r="I20" s="245">
        <f t="shared" si="8"/>
        <v>0</v>
      </c>
      <c r="J20" s="245">
        <f t="shared" si="8"/>
        <v>0</v>
      </c>
      <c r="K20" s="245">
        <f t="shared" si="8"/>
        <v>18</v>
      </c>
      <c r="L20" s="245">
        <f t="shared" si="8"/>
        <v>18</v>
      </c>
      <c r="M20" s="245">
        <f t="shared" si="8"/>
        <v>18</v>
      </c>
      <c r="N20" s="245">
        <f t="shared" si="8"/>
        <v>18</v>
      </c>
      <c r="O20" s="245">
        <f t="shared" si="8"/>
        <v>18</v>
      </c>
      <c r="P20" s="245">
        <f t="shared" si="8"/>
        <v>18</v>
      </c>
      <c r="Q20" s="245">
        <f t="shared" si="8"/>
        <v>18</v>
      </c>
      <c r="R20" s="245">
        <f t="shared" si="8"/>
        <v>18</v>
      </c>
      <c r="S20" s="245">
        <f t="shared" si="8"/>
        <v>18</v>
      </c>
      <c r="T20" s="245">
        <f t="shared" si="8"/>
        <v>18</v>
      </c>
      <c r="U20" s="245">
        <f t="shared" si="8"/>
        <v>18</v>
      </c>
      <c r="V20" s="245">
        <f t="shared" si="8"/>
        <v>18</v>
      </c>
      <c r="W20" s="245">
        <f t="shared" si="8"/>
        <v>18</v>
      </c>
      <c r="X20" s="245">
        <f t="shared" si="8"/>
        <v>18</v>
      </c>
      <c r="Y20" s="245">
        <f t="shared" si="8"/>
        <v>18</v>
      </c>
      <c r="Z20" s="245">
        <f t="shared" si="8"/>
        <v>18</v>
      </c>
      <c r="AA20" s="245">
        <f t="shared" si="8"/>
        <v>18</v>
      </c>
      <c r="AB20" s="245">
        <f t="shared" si="8"/>
        <v>18</v>
      </c>
      <c r="AC20" s="167"/>
    </row>
    <row r="21" spans="1:81" x14ac:dyDescent="0.2">
      <c r="A21" s="168"/>
      <c r="B21" s="166"/>
      <c r="C21" s="166"/>
      <c r="D21" s="166"/>
      <c r="E21" s="246">
        <f>SUM(E17:E20)</f>
        <v>0</v>
      </c>
      <c r="F21" s="246">
        <f t="shared" ref="F21:AB21" si="9">SUM(F17:F20)</f>
        <v>0</v>
      </c>
      <c r="G21" s="246">
        <f t="shared" si="9"/>
        <v>0</v>
      </c>
      <c r="H21" s="246">
        <f t="shared" si="9"/>
        <v>0</v>
      </c>
      <c r="I21" s="246">
        <f t="shared" si="9"/>
        <v>0</v>
      </c>
      <c r="J21" s="246">
        <f t="shared" si="9"/>
        <v>0</v>
      </c>
      <c r="K21" s="246">
        <f t="shared" si="9"/>
        <v>52</v>
      </c>
      <c r="L21" s="246">
        <f t="shared" si="9"/>
        <v>52</v>
      </c>
      <c r="M21" s="246">
        <f t="shared" si="9"/>
        <v>52</v>
      </c>
      <c r="N21" s="246">
        <f t="shared" si="9"/>
        <v>52</v>
      </c>
      <c r="O21" s="246">
        <f t="shared" si="9"/>
        <v>52</v>
      </c>
      <c r="P21" s="246">
        <f t="shared" si="9"/>
        <v>52</v>
      </c>
      <c r="Q21" s="246">
        <f t="shared" si="9"/>
        <v>52</v>
      </c>
      <c r="R21" s="246">
        <f t="shared" si="9"/>
        <v>52</v>
      </c>
      <c r="S21" s="246">
        <f t="shared" si="9"/>
        <v>52</v>
      </c>
      <c r="T21" s="246">
        <f t="shared" si="9"/>
        <v>52</v>
      </c>
      <c r="U21" s="246">
        <f t="shared" si="9"/>
        <v>52</v>
      </c>
      <c r="V21" s="246">
        <f t="shared" si="9"/>
        <v>52</v>
      </c>
      <c r="W21" s="246">
        <f t="shared" si="9"/>
        <v>52</v>
      </c>
      <c r="X21" s="246">
        <f t="shared" si="9"/>
        <v>52</v>
      </c>
      <c r="Y21" s="246">
        <f t="shared" si="9"/>
        <v>52</v>
      </c>
      <c r="Z21" s="246">
        <f t="shared" si="9"/>
        <v>52</v>
      </c>
      <c r="AA21" s="246">
        <f t="shared" si="9"/>
        <v>52</v>
      </c>
      <c r="AB21" s="246">
        <f t="shared" si="9"/>
        <v>52</v>
      </c>
      <c r="AC21" s="167"/>
    </row>
    <row r="22" spans="1:81" ht="16" thickBot="1" x14ac:dyDescent="0.25">
      <c r="A22" s="174" t="s">
        <v>199</v>
      </c>
      <c r="B22" s="166"/>
      <c r="C22" s="166"/>
      <c r="D22" s="247"/>
      <c r="E22" s="240">
        <f>+E21</f>
        <v>0</v>
      </c>
      <c r="F22" s="240">
        <f>+E22+F21</f>
        <v>0</v>
      </c>
      <c r="G22" s="240">
        <f t="shared" ref="G22:AB22" si="10">+F22+G21</f>
        <v>0</v>
      </c>
      <c r="H22" s="240">
        <f t="shared" si="10"/>
        <v>0</v>
      </c>
      <c r="I22" s="240">
        <f t="shared" si="10"/>
        <v>0</v>
      </c>
      <c r="J22" s="240">
        <f t="shared" si="10"/>
        <v>0</v>
      </c>
      <c r="K22" s="240">
        <f t="shared" si="10"/>
        <v>52</v>
      </c>
      <c r="L22" s="240">
        <f t="shared" si="10"/>
        <v>104</v>
      </c>
      <c r="M22" s="240">
        <f t="shared" si="10"/>
        <v>156</v>
      </c>
      <c r="N22" s="240">
        <f t="shared" si="10"/>
        <v>208</v>
      </c>
      <c r="O22" s="240">
        <f t="shared" si="10"/>
        <v>260</v>
      </c>
      <c r="P22" s="240">
        <f t="shared" si="10"/>
        <v>312</v>
      </c>
      <c r="Q22" s="240">
        <f t="shared" si="10"/>
        <v>364</v>
      </c>
      <c r="R22" s="240">
        <f t="shared" si="10"/>
        <v>416</v>
      </c>
      <c r="S22" s="240">
        <f t="shared" si="10"/>
        <v>468</v>
      </c>
      <c r="T22" s="240">
        <f t="shared" si="10"/>
        <v>520</v>
      </c>
      <c r="U22" s="240">
        <f t="shared" si="10"/>
        <v>572</v>
      </c>
      <c r="V22" s="240">
        <f t="shared" si="10"/>
        <v>624</v>
      </c>
      <c r="W22" s="240">
        <f t="shared" si="10"/>
        <v>676</v>
      </c>
      <c r="X22" s="240">
        <f t="shared" si="10"/>
        <v>728</v>
      </c>
      <c r="Y22" s="240">
        <f t="shared" si="10"/>
        <v>780</v>
      </c>
      <c r="Z22" s="240">
        <f t="shared" si="10"/>
        <v>832</v>
      </c>
      <c r="AA22" s="240">
        <f t="shared" si="10"/>
        <v>884</v>
      </c>
      <c r="AB22" s="240">
        <f t="shared" si="10"/>
        <v>936</v>
      </c>
      <c r="AC22" s="248"/>
      <c r="AD22" s="118"/>
      <c r="AE22" s="118"/>
      <c r="AF22" s="118"/>
      <c r="AG22" s="118"/>
      <c r="AH22" s="118"/>
      <c r="AI22" s="118"/>
      <c r="AJ22" s="118"/>
    </row>
    <row r="23" spans="1:81" ht="16" thickTop="1" x14ac:dyDescent="0.2">
      <c r="A23" s="168"/>
      <c r="B23" s="166"/>
      <c r="C23" s="166"/>
      <c r="D23" s="247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8"/>
      <c r="AD23" s="118"/>
      <c r="AE23" s="118"/>
      <c r="AF23" s="118"/>
      <c r="AG23" s="118"/>
      <c r="AH23" s="118"/>
      <c r="AI23" s="118"/>
      <c r="AJ23" s="118"/>
    </row>
    <row r="24" spans="1:81" x14ac:dyDescent="0.2">
      <c r="A24" s="174" t="s">
        <v>11</v>
      </c>
      <c r="B24" s="166"/>
      <c r="C24" s="166"/>
      <c r="D24" s="247"/>
      <c r="E24" s="244">
        <v>1</v>
      </c>
      <c r="F24" s="244">
        <v>2</v>
      </c>
      <c r="G24" s="244">
        <v>4</v>
      </c>
      <c r="H24" s="244">
        <v>6</v>
      </c>
      <c r="I24" s="244">
        <v>10</v>
      </c>
      <c r="J24" s="244">
        <v>10</v>
      </c>
      <c r="K24" s="244">
        <v>10</v>
      </c>
      <c r="L24" s="244">
        <v>10</v>
      </c>
      <c r="M24" s="244">
        <v>10</v>
      </c>
      <c r="N24" s="244">
        <v>10</v>
      </c>
      <c r="O24" s="244">
        <v>10</v>
      </c>
      <c r="P24" s="244">
        <v>10</v>
      </c>
      <c r="Q24" s="244">
        <v>10</v>
      </c>
      <c r="R24" s="244">
        <v>10</v>
      </c>
      <c r="S24" s="244">
        <v>10</v>
      </c>
      <c r="T24" s="244">
        <v>10</v>
      </c>
      <c r="U24" s="244">
        <v>10</v>
      </c>
      <c r="V24" s="244">
        <v>10</v>
      </c>
      <c r="W24" s="244">
        <v>10</v>
      </c>
      <c r="X24" s="244">
        <v>10</v>
      </c>
      <c r="Y24" s="244">
        <v>10</v>
      </c>
      <c r="Z24" s="244">
        <v>10</v>
      </c>
      <c r="AA24" s="244">
        <v>10</v>
      </c>
      <c r="AB24" s="244">
        <v>10</v>
      </c>
      <c r="AC24" s="248"/>
      <c r="AD24" s="118"/>
      <c r="AE24" s="118"/>
      <c r="AF24" s="118"/>
      <c r="AG24" s="118"/>
      <c r="AH24" s="118"/>
      <c r="AI24" s="118"/>
      <c r="AJ24" s="118"/>
    </row>
    <row r="25" spans="1:81" x14ac:dyDescent="0.2">
      <c r="A25" s="174" t="s">
        <v>219</v>
      </c>
      <c r="B25" s="166"/>
      <c r="C25" s="166"/>
      <c r="D25" s="247"/>
      <c r="E25" s="244">
        <f>+E22/E24</f>
        <v>0</v>
      </c>
      <c r="F25" s="244">
        <f t="shared" ref="F25:AB25" si="11">+F22/F24</f>
        <v>0</v>
      </c>
      <c r="G25" s="244">
        <f t="shared" si="11"/>
        <v>0</v>
      </c>
      <c r="H25" s="244">
        <f t="shared" si="11"/>
        <v>0</v>
      </c>
      <c r="I25" s="244">
        <f t="shared" si="11"/>
        <v>0</v>
      </c>
      <c r="J25" s="244">
        <f t="shared" si="11"/>
        <v>0</v>
      </c>
      <c r="K25" s="244">
        <f t="shared" si="11"/>
        <v>5.2</v>
      </c>
      <c r="L25" s="244">
        <f t="shared" si="11"/>
        <v>10.4</v>
      </c>
      <c r="M25" s="244">
        <f t="shared" si="11"/>
        <v>15.6</v>
      </c>
      <c r="N25" s="244">
        <f t="shared" si="11"/>
        <v>20.8</v>
      </c>
      <c r="O25" s="244">
        <f t="shared" si="11"/>
        <v>26</v>
      </c>
      <c r="P25" s="244">
        <f t="shared" si="11"/>
        <v>31.2</v>
      </c>
      <c r="Q25" s="244">
        <f t="shared" si="11"/>
        <v>36.4</v>
      </c>
      <c r="R25" s="244">
        <f t="shared" si="11"/>
        <v>41.6</v>
      </c>
      <c r="S25" s="244">
        <f t="shared" si="11"/>
        <v>46.8</v>
      </c>
      <c r="T25" s="244">
        <f t="shared" si="11"/>
        <v>52</v>
      </c>
      <c r="U25" s="244">
        <f t="shared" si="11"/>
        <v>57.2</v>
      </c>
      <c r="V25" s="244">
        <f t="shared" si="11"/>
        <v>62.4</v>
      </c>
      <c r="W25" s="244">
        <f t="shared" si="11"/>
        <v>67.599999999999994</v>
      </c>
      <c r="X25" s="244">
        <f t="shared" si="11"/>
        <v>72.8</v>
      </c>
      <c r="Y25" s="244">
        <f t="shared" si="11"/>
        <v>78</v>
      </c>
      <c r="Z25" s="244">
        <f t="shared" si="11"/>
        <v>83.2</v>
      </c>
      <c r="AA25" s="244">
        <f t="shared" si="11"/>
        <v>88.4</v>
      </c>
      <c r="AB25" s="244">
        <f t="shared" si="11"/>
        <v>93.6</v>
      </c>
      <c r="AC25" s="248"/>
      <c r="AD25" s="118"/>
      <c r="AE25" s="118"/>
      <c r="AF25" s="118"/>
      <c r="AG25" s="118"/>
      <c r="AH25" s="118"/>
      <c r="AI25" s="118"/>
      <c r="AJ25" s="118"/>
    </row>
    <row r="26" spans="1:81" x14ac:dyDescent="0.2">
      <c r="A26" s="250" t="s">
        <v>220</v>
      </c>
      <c r="B26" s="251"/>
      <c r="C26" s="251"/>
      <c r="D26" s="252"/>
      <c r="E26" s="228">
        <f>+E25</f>
        <v>0</v>
      </c>
      <c r="F26" s="228">
        <f>IF(F25&lt;E25,E25,F25)</f>
        <v>0</v>
      </c>
      <c r="G26" s="228">
        <f t="shared" ref="G26:AB26" si="12">IF(G25&lt;F25,F25,G25)</f>
        <v>0</v>
      </c>
      <c r="H26" s="228">
        <f t="shared" si="12"/>
        <v>0</v>
      </c>
      <c r="I26" s="228">
        <f t="shared" si="12"/>
        <v>0</v>
      </c>
      <c r="J26" s="228">
        <f t="shared" si="12"/>
        <v>0</v>
      </c>
      <c r="K26" s="228">
        <f t="shared" si="12"/>
        <v>5.2</v>
      </c>
      <c r="L26" s="228">
        <f t="shared" si="12"/>
        <v>10.4</v>
      </c>
      <c r="M26" s="228">
        <f t="shared" si="12"/>
        <v>15.6</v>
      </c>
      <c r="N26" s="228">
        <f t="shared" si="12"/>
        <v>20.8</v>
      </c>
      <c r="O26" s="228">
        <f t="shared" si="12"/>
        <v>26</v>
      </c>
      <c r="P26" s="228">
        <f t="shared" si="12"/>
        <v>31.2</v>
      </c>
      <c r="Q26" s="228">
        <f t="shared" si="12"/>
        <v>36.4</v>
      </c>
      <c r="R26" s="228">
        <f t="shared" si="12"/>
        <v>41.6</v>
      </c>
      <c r="S26" s="228">
        <f t="shared" si="12"/>
        <v>46.8</v>
      </c>
      <c r="T26" s="228">
        <f t="shared" si="12"/>
        <v>52</v>
      </c>
      <c r="U26" s="228">
        <f t="shared" si="12"/>
        <v>57.2</v>
      </c>
      <c r="V26" s="228">
        <f t="shared" si="12"/>
        <v>62.4</v>
      </c>
      <c r="W26" s="228">
        <f t="shared" si="12"/>
        <v>67.599999999999994</v>
      </c>
      <c r="X26" s="228">
        <f t="shared" si="12"/>
        <v>72.8</v>
      </c>
      <c r="Y26" s="228">
        <f t="shared" si="12"/>
        <v>78</v>
      </c>
      <c r="Z26" s="228">
        <f t="shared" si="12"/>
        <v>83.2</v>
      </c>
      <c r="AA26" s="228">
        <f t="shared" si="12"/>
        <v>88.4</v>
      </c>
      <c r="AB26" s="228">
        <f t="shared" si="12"/>
        <v>93.6</v>
      </c>
      <c r="AC26" s="248"/>
      <c r="AD26" s="118"/>
      <c r="AE26" s="118"/>
      <c r="AF26" s="118"/>
      <c r="AG26" s="118"/>
      <c r="AH26" s="118"/>
      <c r="AI26" s="118"/>
      <c r="AJ26" s="118"/>
    </row>
    <row r="27" spans="1:81" x14ac:dyDescent="0.2">
      <c r="A27" s="168"/>
      <c r="B27" s="166"/>
      <c r="C27" s="166"/>
      <c r="D27" s="247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8"/>
      <c r="AD27" s="118"/>
      <c r="AE27" s="118"/>
      <c r="AF27" s="118"/>
      <c r="AG27" s="118"/>
      <c r="AH27" s="118"/>
      <c r="AI27" s="118"/>
      <c r="AJ27" s="118"/>
    </row>
    <row r="28" spans="1:81" x14ac:dyDescent="0.2">
      <c r="A28" s="178"/>
      <c r="B28" s="179"/>
      <c r="C28" s="179"/>
      <c r="D28" s="179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</row>
    <row r="29" spans="1:81" x14ac:dyDescent="0.2">
      <c r="A29" s="231" t="s">
        <v>58</v>
      </c>
      <c r="B29" s="232" t="s">
        <v>195</v>
      </c>
      <c r="C29" s="232" t="s">
        <v>196</v>
      </c>
      <c r="D29" s="232" t="s">
        <v>197</v>
      </c>
      <c r="E29" s="233"/>
      <c r="F29" s="233"/>
      <c r="G29" s="233"/>
      <c r="H29" s="233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5"/>
      <c r="V29" s="236"/>
      <c r="W29" s="236"/>
      <c r="X29" s="236"/>
      <c r="Y29" s="236"/>
      <c r="Z29" s="236"/>
      <c r="AA29" s="236"/>
      <c r="AB29" s="236"/>
      <c r="AC29" s="178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</row>
    <row r="30" spans="1:81" x14ac:dyDescent="0.2">
      <c r="A30" s="174" t="s">
        <v>217</v>
      </c>
      <c r="B30" s="253">
        <v>3</v>
      </c>
      <c r="C30" s="253">
        <v>3</v>
      </c>
      <c r="D30" s="238">
        <f>+C30+B30</f>
        <v>6</v>
      </c>
      <c r="E30" s="239">
        <f>+'3. Voucher Users'!C28*$D$30</f>
        <v>0</v>
      </c>
      <c r="F30" s="239">
        <f>+'3. Voucher Users'!D28*$D$30</f>
        <v>0</v>
      </c>
      <c r="G30" s="239">
        <f>+'3. Voucher Users'!E28*$D$30</f>
        <v>0</v>
      </c>
      <c r="H30" s="239">
        <f>+'3. Voucher Users'!F28*$D$30</f>
        <v>0</v>
      </c>
      <c r="I30" s="239">
        <f>+'3. Voucher Users'!G28*$D$30</f>
        <v>0</v>
      </c>
      <c r="J30" s="239">
        <f>+'3. Voucher Users'!H28*$D$30</f>
        <v>0</v>
      </c>
      <c r="K30" s="239">
        <f>+'3. Voucher Users'!I28*$D$30</f>
        <v>120</v>
      </c>
      <c r="L30" s="239">
        <f>+'3. Voucher Users'!J28*$D$30</f>
        <v>180</v>
      </c>
      <c r="M30" s="239">
        <f>+'3. Voucher Users'!K28*$D$30</f>
        <v>240</v>
      </c>
      <c r="N30" s="239">
        <f>+'3. Voucher Users'!L28*$D$30</f>
        <v>300</v>
      </c>
      <c r="O30" s="239">
        <f>+'3. Voucher Users'!M28*$D$30</f>
        <v>360</v>
      </c>
      <c r="P30" s="239">
        <f>+'3. Voucher Users'!N28*$D$30</f>
        <v>420</v>
      </c>
      <c r="Q30" s="239">
        <f>+'3. Voucher Users'!O28*$D$30</f>
        <v>480</v>
      </c>
      <c r="R30" s="239">
        <f>+'3. Voucher Users'!P28*$D$30</f>
        <v>540</v>
      </c>
      <c r="S30" s="239">
        <f>+'3. Voucher Users'!Q28*$D$30</f>
        <v>600</v>
      </c>
      <c r="T30" s="239">
        <f>+'3. Voucher Users'!R28*$D$30</f>
        <v>660</v>
      </c>
      <c r="U30" s="239">
        <f>+'3. Voucher Users'!S28*$D$30</f>
        <v>720</v>
      </c>
      <c r="V30" s="239">
        <f>+'3. Voucher Users'!T28*$D$30</f>
        <v>780</v>
      </c>
      <c r="W30" s="239">
        <f>+'3. Voucher Users'!U28*$D$30</f>
        <v>840</v>
      </c>
      <c r="X30" s="239">
        <f>+'3. Voucher Users'!V28*$D$30</f>
        <v>900</v>
      </c>
      <c r="Y30" s="239">
        <f>+'3. Voucher Users'!W28*$D$30</f>
        <v>960</v>
      </c>
      <c r="Z30" s="239">
        <f>+'3. Voucher Users'!X28*$D$30</f>
        <v>1020</v>
      </c>
      <c r="AA30" s="239">
        <f>+'3. Voucher Users'!Y28*$D$30</f>
        <v>1080</v>
      </c>
      <c r="AB30" s="239">
        <f>+'3. Voucher Users'!Z28*$D$30</f>
        <v>1140</v>
      </c>
      <c r="AC30" s="179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</row>
    <row r="31" spans="1:81" x14ac:dyDescent="0.2">
      <c r="A31" s="178"/>
      <c r="B31" s="254" t="s">
        <v>202</v>
      </c>
      <c r="C31" s="255"/>
      <c r="D31" s="255"/>
      <c r="E31" s="256">
        <f>+E30</f>
        <v>0</v>
      </c>
      <c r="F31" s="256">
        <f t="shared" ref="F31:AB31" si="13">+F30</f>
        <v>0</v>
      </c>
      <c r="G31" s="256">
        <f t="shared" si="13"/>
        <v>0</v>
      </c>
      <c r="H31" s="256">
        <f t="shared" si="13"/>
        <v>0</v>
      </c>
      <c r="I31" s="256">
        <f t="shared" si="13"/>
        <v>0</v>
      </c>
      <c r="J31" s="256">
        <f t="shared" si="13"/>
        <v>0</v>
      </c>
      <c r="K31" s="256">
        <f t="shared" si="13"/>
        <v>120</v>
      </c>
      <c r="L31" s="256">
        <f t="shared" si="13"/>
        <v>180</v>
      </c>
      <c r="M31" s="256">
        <f t="shared" si="13"/>
        <v>240</v>
      </c>
      <c r="N31" s="256">
        <f t="shared" si="13"/>
        <v>300</v>
      </c>
      <c r="O31" s="256">
        <f t="shared" si="13"/>
        <v>360</v>
      </c>
      <c r="P31" s="256">
        <f t="shared" si="13"/>
        <v>420</v>
      </c>
      <c r="Q31" s="256">
        <f t="shared" si="13"/>
        <v>480</v>
      </c>
      <c r="R31" s="256">
        <f t="shared" si="13"/>
        <v>540</v>
      </c>
      <c r="S31" s="256">
        <f t="shared" si="13"/>
        <v>600</v>
      </c>
      <c r="T31" s="256">
        <f t="shared" si="13"/>
        <v>660</v>
      </c>
      <c r="U31" s="256">
        <f t="shared" si="13"/>
        <v>720</v>
      </c>
      <c r="V31" s="256">
        <f t="shared" si="13"/>
        <v>780</v>
      </c>
      <c r="W31" s="256">
        <f t="shared" si="13"/>
        <v>840</v>
      </c>
      <c r="X31" s="256">
        <f t="shared" si="13"/>
        <v>900</v>
      </c>
      <c r="Y31" s="256">
        <f t="shared" si="13"/>
        <v>960</v>
      </c>
      <c r="Z31" s="256">
        <f t="shared" si="13"/>
        <v>1020</v>
      </c>
      <c r="AA31" s="256">
        <f t="shared" si="13"/>
        <v>1080</v>
      </c>
      <c r="AB31" s="256">
        <f t="shared" si="13"/>
        <v>1140</v>
      </c>
      <c r="AC31" s="179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</row>
    <row r="32" spans="1:81" x14ac:dyDescent="0.2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</row>
    <row r="33" spans="1:81" x14ac:dyDescent="0.2">
      <c r="A33" s="188" t="s">
        <v>203</v>
      </c>
      <c r="B33" s="179"/>
      <c r="C33" s="179"/>
      <c r="D33" s="179"/>
      <c r="E33" s="257">
        <f t="shared" ref="E33:AB33" si="14">+E31</f>
        <v>0</v>
      </c>
      <c r="F33" s="257">
        <f t="shared" si="14"/>
        <v>0</v>
      </c>
      <c r="G33" s="257">
        <f t="shared" si="14"/>
        <v>0</v>
      </c>
      <c r="H33" s="257">
        <f t="shared" si="14"/>
        <v>0</v>
      </c>
      <c r="I33" s="257">
        <f t="shared" si="14"/>
        <v>0</v>
      </c>
      <c r="J33" s="257">
        <f t="shared" si="14"/>
        <v>0</v>
      </c>
      <c r="K33" s="257">
        <f t="shared" si="14"/>
        <v>120</v>
      </c>
      <c r="L33" s="257">
        <f t="shared" si="14"/>
        <v>180</v>
      </c>
      <c r="M33" s="257">
        <f t="shared" si="14"/>
        <v>240</v>
      </c>
      <c r="N33" s="257">
        <f t="shared" si="14"/>
        <v>300</v>
      </c>
      <c r="O33" s="257">
        <f t="shared" si="14"/>
        <v>360</v>
      </c>
      <c r="P33" s="257">
        <f t="shared" si="14"/>
        <v>420</v>
      </c>
      <c r="Q33" s="257">
        <f t="shared" si="14"/>
        <v>480</v>
      </c>
      <c r="R33" s="257">
        <f t="shared" si="14"/>
        <v>540</v>
      </c>
      <c r="S33" s="257">
        <f t="shared" si="14"/>
        <v>600</v>
      </c>
      <c r="T33" s="257">
        <f t="shared" si="14"/>
        <v>660</v>
      </c>
      <c r="U33" s="257">
        <f t="shared" si="14"/>
        <v>720</v>
      </c>
      <c r="V33" s="257">
        <f t="shared" si="14"/>
        <v>780</v>
      </c>
      <c r="W33" s="257">
        <f t="shared" si="14"/>
        <v>840</v>
      </c>
      <c r="X33" s="257">
        <f t="shared" si="14"/>
        <v>900</v>
      </c>
      <c r="Y33" s="257">
        <f t="shared" si="14"/>
        <v>960</v>
      </c>
      <c r="Z33" s="257">
        <f t="shared" si="14"/>
        <v>1020</v>
      </c>
      <c r="AA33" s="257">
        <f t="shared" si="14"/>
        <v>1080</v>
      </c>
      <c r="AB33" s="257">
        <f t="shared" si="14"/>
        <v>1140</v>
      </c>
      <c r="AC33" s="179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</row>
    <row r="34" spans="1:81" x14ac:dyDescent="0.2">
      <c r="A34" s="197" t="s">
        <v>11</v>
      </c>
      <c r="B34" s="179"/>
      <c r="C34" s="179"/>
      <c r="D34" s="179"/>
      <c r="E34" s="258">
        <v>20</v>
      </c>
      <c r="F34" s="258">
        <v>20</v>
      </c>
      <c r="G34" s="258">
        <v>20</v>
      </c>
      <c r="H34" s="258">
        <v>20</v>
      </c>
      <c r="I34" s="258">
        <v>20</v>
      </c>
      <c r="J34" s="258">
        <v>20</v>
      </c>
      <c r="K34" s="258">
        <v>20</v>
      </c>
      <c r="L34" s="258">
        <v>20</v>
      </c>
      <c r="M34" s="258">
        <v>20</v>
      </c>
      <c r="N34" s="258">
        <v>20</v>
      </c>
      <c r="O34" s="258">
        <v>20</v>
      </c>
      <c r="P34" s="258">
        <v>20</v>
      </c>
      <c r="Q34" s="258">
        <v>20</v>
      </c>
      <c r="R34" s="258">
        <v>20</v>
      </c>
      <c r="S34" s="258">
        <v>20</v>
      </c>
      <c r="T34" s="258">
        <v>20</v>
      </c>
      <c r="U34" s="258">
        <v>20</v>
      </c>
      <c r="V34" s="258">
        <v>20</v>
      </c>
      <c r="W34" s="258">
        <v>20</v>
      </c>
      <c r="X34" s="258">
        <v>20</v>
      </c>
      <c r="Y34" s="258">
        <v>20</v>
      </c>
      <c r="Z34" s="258">
        <v>20</v>
      </c>
      <c r="AA34" s="258">
        <v>20</v>
      </c>
      <c r="AB34" s="258">
        <v>20</v>
      </c>
      <c r="AC34" s="179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</row>
    <row r="35" spans="1:81" x14ac:dyDescent="0.2">
      <c r="A35" s="259" t="s">
        <v>200</v>
      </c>
      <c r="B35" s="260"/>
      <c r="C35" s="260"/>
      <c r="D35" s="260"/>
      <c r="E35" s="261">
        <f>+E33/E34</f>
        <v>0</v>
      </c>
      <c r="F35" s="261">
        <f>+F33/F34</f>
        <v>0</v>
      </c>
      <c r="G35" s="261">
        <f t="shared" ref="G35" si="15">+G33/G34</f>
        <v>0</v>
      </c>
      <c r="H35" s="261">
        <f t="shared" ref="H35" si="16">+H33/H34</f>
        <v>0</v>
      </c>
      <c r="I35" s="261">
        <f t="shared" ref="I35" si="17">+I33/I34</f>
        <v>0</v>
      </c>
      <c r="J35" s="261">
        <f t="shared" ref="J35" si="18">+J33/J34</f>
        <v>0</v>
      </c>
      <c r="K35" s="261">
        <f t="shared" ref="K35" si="19">+K33/K34</f>
        <v>6</v>
      </c>
      <c r="L35" s="261">
        <f t="shared" ref="L35" si="20">+L33/L34</f>
        <v>9</v>
      </c>
      <c r="M35" s="261">
        <f t="shared" ref="M35" si="21">+M33/M34</f>
        <v>12</v>
      </c>
      <c r="N35" s="261">
        <f t="shared" ref="N35" si="22">+N33/N34</f>
        <v>15</v>
      </c>
      <c r="O35" s="261">
        <f t="shared" ref="O35" si="23">+O33/O34</f>
        <v>18</v>
      </c>
      <c r="P35" s="261">
        <f t="shared" ref="P35" si="24">+P33/P34</f>
        <v>21</v>
      </c>
      <c r="Q35" s="261">
        <f t="shared" ref="Q35" si="25">+Q33/Q34</f>
        <v>24</v>
      </c>
      <c r="R35" s="261">
        <f t="shared" ref="R35" si="26">+R33/R34</f>
        <v>27</v>
      </c>
      <c r="S35" s="261">
        <f t="shared" ref="S35" si="27">+S33/S34</f>
        <v>30</v>
      </c>
      <c r="T35" s="261">
        <f t="shared" ref="T35" si="28">+T33/T34</f>
        <v>33</v>
      </c>
      <c r="U35" s="261">
        <f t="shared" ref="U35" si="29">+U33/U34</f>
        <v>36</v>
      </c>
      <c r="V35" s="261">
        <f t="shared" ref="V35" si="30">+V33/V34</f>
        <v>39</v>
      </c>
      <c r="W35" s="261">
        <f t="shared" ref="W35" si="31">+W33/W34</f>
        <v>42</v>
      </c>
      <c r="X35" s="261">
        <f t="shared" ref="X35" si="32">+X33/X34</f>
        <v>45</v>
      </c>
      <c r="Y35" s="261">
        <f t="shared" ref="Y35" si="33">+Y33/Y34</f>
        <v>48</v>
      </c>
      <c r="Z35" s="261">
        <f t="shared" ref="Z35" si="34">+Z33/Z34</f>
        <v>51</v>
      </c>
      <c r="AA35" s="261">
        <f t="shared" ref="AA35" si="35">+AA33/AA34</f>
        <v>54</v>
      </c>
      <c r="AB35" s="261">
        <f t="shared" ref="AB35" si="36">+AB33/AB34</f>
        <v>57</v>
      </c>
      <c r="AC35" s="179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</row>
    <row r="36" spans="1:81" ht="16" thickBot="1" x14ac:dyDescent="0.25">
      <c r="A36" s="262" t="s">
        <v>201</v>
      </c>
      <c r="B36" s="263"/>
      <c r="C36" s="263"/>
      <c r="D36" s="263"/>
      <c r="E36" s="240">
        <f>+E35</f>
        <v>0</v>
      </c>
      <c r="F36" s="240">
        <f>IF(F35&lt;E35,E35,F35)</f>
        <v>0</v>
      </c>
      <c r="G36" s="240">
        <f t="shared" ref="G36" si="37">IF(G35&lt;F35,F35,G35)</f>
        <v>0</v>
      </c>
      <c r="H36" s="240">
        <f t="shared" ref="H36" si="38">IF(H35&lt;G35,G35,H35)</f>
        <v>0</v>
      </c>
      <c r="I36" s="240">
        <f t="shared" ref="I36" si="39">IF(I35&lt;H35,H35,I35)</f>
        <v>0</v>
      </c>
      <c r="J36" s="240">
        <f t="shared" ref="J36" si="40">IF(J35&lt;I35,I35,J35)</f>
        <v>0</v>
      </c>
      <c r="K36" s="240">
        <f t="shared" ref="K36" si="41">IF(K35&lt;J35,J35,K35)</f>
        <v>6</v>
      </c>
      <c r="L36" s="240">
        <f t="shared" ref="L36" si="42">IF(L35&lt;K35,K35,L35)</f>
        <v>9</v>
      </c>
      <c r="M36" s="240">
        <f t="shared" ref="M36" si="43">IF(M35&lt;L35,L35,M35)</f>
        <v>12</v>
      </c>
      <c r="N36" s="240">
        <f t="shared" ref="N36" si="44">IF(N35&lt;M35,M35,N35)</f>
        <v>15</v>
      </c>
      <c r="O36" s="240">
        <f t="shared" ref="O36" si="45">IF(O35&lt;N35,N35,O35)</f>
        <v>18</v>
      </c>
      <c r="P36" s="240">
        <f t="shared" ref="P36" si="46">IF(P35&lt;O35,O35,P35)</f>
        <v>21</v>
      </c>
      <c r="Q36" s="240">
        <f t="shared" ref="Q36" si="47">IF(Q35&lt;P35,P35,Q35)</f>
        <v>24</v>
      </c>
      <c r="R36" s="240">
        <f t="shared" ref="R36" si="48">IF(R35&lt;Q35,Q35,R35)</f>
        <v>27</v>
      </c>
      <c r="S36" s="240">
        <f t="shared" ref="S36" si="49">IF(S35&lt;R35,R35,S35)</f>
        <v>30</v>
      </c>
      <c r="T36" s="240">
        <f t="shared" ref="T36" si="50">IF(T35&lt;S35,S35,T35)</f>
        <v>33</v>
      </c>
      <c r="U36" s="240">
        <f t="shared" ref="U36" si="51">IF(U35&lt;T35,T35,U35)</f>
        <v>36</v>
      </c>
      <c r="V36" s="240">
        <f t="shared" ref="V36" si="52">IF(V35&lt;U35,U35,V35)</f>
        <v>39</v>
      </c>
      <c r="W36" s="240">
        <f t="shared" ref="W36" si="53">IF(W35&lt;V35,V35,W35)</f>
        <v>42</v>
      </c>
      <c r="X36" s="240">
        <f t="shared" ref="X36" si="54">IF(X35&lt;W35,W35,X35)</f>
        <v>45</v>
      </c>
      <c r="Y36" s="240">
        <f t="shared" ref="Y36" si="55">IF(Y35&lt;X35,X35,Y35)</f>
        <v>48</v>
      </c>
      <c r="Z36" s="240">
        <f t="shared" ref="Z36" si="56">IF(Z35&lt;Y35,Y35,Z35)</f>
        <v>51</v>
      </c>
      <c r="AA36" s="240">
        <f t="shared" ref="AA36" si="57">IF(AA35&lt;Z35,Z35,AA35)</f>
        <v>54</v>
      </c>
      <c r="AB36" s="240">
        <f t="shared" ref="AB36" si="58">IF(AB35&lt;AA35,AA35,AB35)</f>
        <v>57</v>
      </c>
      <c r="AC36" s="179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</row>
    <row r="37" spans="1:81" ht="16" thickTop="1" x14ac:dyDescent="0.2">
      <c r="A37" s="178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</row>
    <row r="38" spans="1:81" x14ac:dyDescent="0.2">
      <c r="A38" s="264" t="s">
        <v>204</v>
      </c>
      <c r="B38" s="265"/>
      <c r="C38" s="265"/>
      <c r="D38" s="265"/>
      <c r="E38" s="228">
        <f>+E36+E26</f>
        <v>0</v>
      </c>
      <c r="F38" s="228">
        <f t="shared" ref="F38:AB38" si="59">+F36+F26</f>
        <v>0</v>
      </c>
      <c r="G38" s="228">
        <f t="shared" si="59"/>
        <v>0</v>
      </c>
      <c r="H38" s="228">
        <f t="shared" si="59"/>
        <v>0</v>
      </c>
      <c r="I38" s="228">
        <f t="shared" si="59"/>
        <v>0</v>
      </c>
      <c r="J38" s="228">
        <f t="shared" si="59"/>
        <v>0</v>
      </c>
      <c r="K38" s="228">
        <f t="shared" si="59"/>
        <v>11.2</v>
      </c>
      <c r="L38" s="228">
        <f t="shared" si="59"/>
        <v>19.399999999999999</v>
      </c>
      <c r="M38" s="228">
        <f t="shared" si="59"/>
        <v>27.6</v>
      </c>
      <c r="N38" s="228">
        <f t="shared" si="59"/>
        <v>35.799999999999997</v>
      </c>
      <c r="O38" s="228">
        <f t="shared" si="59"/>
        <v>44</v>
      </c>
      <c r="P38" s="228">
        <f t="shared" si="59"/>
        <v>52.2</v>
      </c>
      <c r="Q38" s="228">
        <f t="shared" si="59"/>
        <v>60.4</v>
      </c>
      <c r="R38" s="228">
        <f t="shared" si="59"/>
        <v>68.599999999999994</v>
      </c>
      <c r="S38" s="228">
        <f t="shared" si="59"/>
        <v>76.8</v>
      </c>
      <c r="T38" s="228">
        <f t="shared" si="59"/>
        <v>85</v>
      </c>
      <c r="U38" s="228">
        <f t="shared" si="59"/>
        <v>93.2</v>
      </c>
      <c r="V38" s="228">
        <f t="shared" si="59"/>
        <v>101.4</v>
      </c>
      <c r="W38" s="228">
        <f t="shared" si="59"/>
        <v>109.6</v>
      </c>
      <c r="X38" s="228">
        <f t="shared" si="59"/>
        <v>117.8</v>
      </c>
      <c r="Y38" s="228">
        <f t="shared" si="59"/>
        <v>126</v>
      </c>
      <c r="Z38" s="228">
        <f t="shared" si="59"/>
        <v>134.19999999999999</v>
      </c>
      <c r="AA38" s="228">
        <f t="shared" si="59"/>
        <v>142.4</v>
      </c>
      <c r="AB38" s="228">
        <f t="shared" si="59"/>
        <v>150.6</v>
      </c>
      <c r="AC38" s="179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178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</row>
    <row r="40" spans="1:81" x14ac:dyDescent="0.2">
      <c r="A40" s="264" t="s">
        <v>205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7"/>
      <c r="AC40" s="179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</row>
    <row r="41" spans="1:81" x14ac:dyDescent="0.2">
      <c r="A41" s="188" t="s">
        <v>206</v>
      </c>
      <c r="B41" s="179"/>
      <c r="C41" s="268">
        <f>+B3</f>
        <v>8855</v>
      </c>
      <c r="D41" s="269"/>
      <c r="E41" s="176">
        <f>+C41</f>
        <v>8855</v>
      </c>
      <c r="F41" s="176">
        <v>0</v>
      </c>
      <c r="G41" s="176">
        <v>0</v>
      </c>
      <c r="H41" s="176">
        <v>0</v>
      </c>
      <c r="I41" s="176">
        <v>0</v>
      </c>
      <c r="J41" s="176">
        <v>0</v>
      </c>
      <c r="K41" s="176">
        <v>0</v>
      </c>
      <c r="L41" s="176">
        <v>0</v>
      </c>
      <c r="M41" s="176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6">
        <v>0</v>
      </c>
      <c r="W41" s="176">
        <v>0</v>
      </c>
      <c r="X41" s="176">
        <v>0</v>
      </c>
      <c r="Y41" s="176">
        <v>0</v>
      </c>
      <c r="Z41" s="176">
        <v>0</v>
      </c>
      <c r="AA41" s="176">
        <v>0</v>
      </c>
      <c r="AB41" s="176">
        <v>0</v>
      </c>
      <c r="AC41" s="178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</row>
    <row r="42" spans="1:81" x14ac:dyDescent="0.2">
      <c r="A42" s="188" t="s">
        <v>207</v>
      </c>
      <c r="B42" s="179"/>
      <c r="C42" s="268">
        <f>+B4</f>
        <v>0</v>
      </c>
      <c r="D42" s="269"/>
      <c r="E42" s="176">
        <f>+C42</f>
        <v>0</v>
      </c>
      <c r="F42" s="176">
        <f>+E42</f>
        <v>0</v>
      </c>
      <c r="G42" s="176">
        <f t="shared" ref="G42:AB42" si="60">+F42</f>
        <v>0</v>
      </c>
      <c r="H42" s="176">
        <f t="shared" si="60"/>
        <v>0</v>
      </c>
      <c r="I42" s="176">
        <f t="shared" si="60"/>
        <v>0</v>
      </c>
      <c r="J42" s="176">
        <f t="shared" si="60"/>
        <v>0</v>
      </c>
      <c r="K42" s="176">
        <f t="shared" si="60"/>
        <v>0</v>
      </c>
      <c r="L42" s="176">
        <f t="shared" si="60"/>
        <v>0</v>
      </c>
      <c r="M42" s="176">
        <f t="shared" si="60"/>
        <v>0</v>
      </c>
      <c r="N42" s="176">
        <f t="shared" si="60"/>
        <v>0</v>
      </c>
      <c r="O42" s="176">
        <f t="shared" si="60"/>
        <v>0</v>
      </c>
      <c r="P42" s="176">
        <f t="shared" si="60"/>
        <v>0</v>
      </c>
      <c r="Q42" s="176">
        <f t="shared" si="60"/>
        <v>0</v>
      </c>
      <c r="R42" s="176">
        <f t="shared" si="60"/>
        <v>0</v>
      </c>
      <c r="S42" s="176">
        <f t="shared" si="60"/>
        <v>0</v>
      </c>
      <c r="T42" s="176">
        <f t="shared" si="60"/>
        <v>0</v>
      </c>
      <c r="U42" s="176">
        <f t="shared" si="60"/>
        <v>0</v>
      </c>
      <c r="V42" s="176">
        <f t="shared" si="60"/>
        <v>0</v>
      </c>
      <c r="W42" s="176">
        <f t="shared" si="60"/>
        <v>0</v>
      </c>
      <c r="X42" s="176">
        <f t="shared" si="60"/>
        <v>0</v>
      </c>
      <c r="Y42" s="176">
        <f t="shared" si="60"/>
        <v>0</v>
      </c>
      <c r="Z42" s="176">
        <f t="shared" si="60"/>
        <v>0</v>
      </c>
      <c r="AA42" s="176">
        <f t="shared" si="60"/>
        <v>0</v>
      </c>
      <c r="AB42" s="176">
        <f t="shared" si="60"/>
        <v>0</v>
      </c>
      <c r="AC42" s="178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</row>
    <row r="43" spans="1:81" x14ac:dyDescent="0.2">
      <c r="A43" s="188" t="s">
        <v>208</v>
      </c>
      <c r="B43" s="179"/>
      <c r="C43" s="268">
        <f>+B5</f>
        <v>41.4</v>
      </c>
      <c r="D43" s="269"/>
      <c r="E43" s="176">
        <f>+$C$43*E38</f>
        <v>0</v>
      </c>
      <c r="F43" s="176">
        <f>+$C$43*F38</f>
        <v>0</v>
      </c>
      <c r="G43" s="176">
        <f t="shared" ref="G43:AB43" si="61">+$C$43*G38</f>
        <v>0</v>
      </c>
      <c r="H43" s="176">
        <f t="shared" si="61"/>
        <v>0</v>
      </c>
      <c r="I43" s="176">
        <f t="shared" si="61"/>
        <v>0</v>
      </c>
      <c r="J43" s="176">
        <f t="shared" si="61"/>
        <v>0</v>
      </c>
      <c r="K43" s="176">
        <f t="shared" si="61"/>
        <v>463.67999999999995</v>
      </c>
      <c r="L43" s="176">
        <f t="shared" si="61"/>
        <v>803.16</v>
      </c>
      <c r="M43" s="176">
        <f t="shared" si="61"/>
        <v>1142.6400000000001</v>
      </c>
      <c r="N43" s="176">
        <f t="shared" si="61"/>
        <v>1482.12</v>
      </c>
      <c r="O43" s="176">
        <f t="shared" si="61"/>
        <v>1821.6</v>
      </c>
      <c r="P43" s="176">
        <f t="shared" si="61"/>
        <v>2161.08</v>
      </c>
      <c r="Q43" s="176">
        <f t="shared" si="61"/>
        <v>2500.56</v>
      </c>
      <c r="R43" s="176">
        <f t="shared" si="61"/>
        <v>2840.0399999999995</v>
      </c>
      <c r="S43" s="176">
        <f t="shared" si="61"/>
        <v>3179.52</v>
      </c>
      <c r="T43" s="176">
        <f t="shared" si="61"/>
        <v>3519</v>
      </c>
      <c r="U43" s="176">
        <f t="shared" si="61"/>
        <v>3858.48</v>
      </c>
      <c r="V43" s="176">
        <f t="shared" si="61"/>
        <v>4197.96</v>
      </c>
      <c r="W43" s="176">
        <f t="shared" si="61"/>
        <v>4537.4399999999996</v>
      </c>
      <c r="X43" s="176">
        <f t="shared" si="61"/>
        <v>4876.92</v>
      </c>
      <c r="Y43" s="176">
        <f t="shared" si="61"/>
        <v>5216.3999999999996</v>
      </c>
      <c r="Z43" s="176">
        <f t="shared" si="61"/>
        <v>5555.8799999999992</v>
      </c>
      <c r="AA43" s="176">
        <f t="shared" si="61"/>
        <v>5895.36</v>
      </c>
      <c r="AB43" s="176">
        <f t="shared" si="61"/>
        <v>6234.8399999999992</v>
      </c>
      <c r="AC43" s="178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</row>
    <row r="44" spans="1:81" ht="16" thickBot="1" x14ac:dyDescent="0.25">
      <c r="A44" s="270" t="s">
        <v>209</v>
      </c>
      <c r="B44" s="271"/>
      <c r="C44" s="272"/>
      <c r="D44" s="272"/>
      <c r="E44" s="175">
        <f>SUM(E41:E43)</f>
        <v>8855</v>
      </c>
      <c r="F44" s="175">
        <f t="shared" ref="F44:AB44" si="62">SUM(F41:F43)</f>
        <v>0</v>
      </c>
      <c r="G44" s="175">
        <f t="shared" si="62"/>
        <v>0</v>
      </c>
      <c r="H44" s="175">
        <f t="shared" si="62"/>
        <v>0</v>
      </c>
      <c r="I44" s="175">
        <f t="shared" si="62"/>
        <v>0</v>
      </c>
      <c r="J44" s="175">
        <f t="shared" si="62"/>
        <v>0</v>
      </c>
      <c r="K44" s="175">
        <f t="shared" si="62"/>
        <v>463.67999999999995</v>
      </c>
      <c r="L44" s="175">
        <f t="shared" si="62"/>
        <v>803.16</v>
      </c>
      <c r="M44" s="175">
        <f t="shared" si="62"/>
        <v>1142.6400000000001</v>
      </c>
      <c r="N44" s="175">
        <f t="shared" si="62"/>
        <v>1482.12</v>
      </c>
      <c r="O44" s="175">
        <f t="shared" si="62"/>
        <v>1821.6</v>
      </c>
      <c r="P44" s="175">
        <f t="shared" si="62"/>
        <v>2161.08</v>
      </c>
      <c r="Q44" s="175">
        <f t="shared" si="62"/>
        <v>2500.56</v>
      </c>
      <c r="R44" s="175">
        <f t="shared" si="62"/>
        <v>2840.0399999999995</v>
      </c>
      <c r="S44" s="175">
        <f t="shared" si="62"/>
        <v>3179.52</v>
      </c>
      <c r="T44" s="175">
        <f t="shared" si="62"/>
        <v>3519</v>
      </c>
      <c r="U44" s="175">
        <f t="shared" si="62"/>
        <v>3858.48</v>
      </c>
      <c r="V44" s="175">
        <f t="shared" si="62"/>
        <v>4197.96</v>
      </c>
      <c r="W44" s="175">
        <f t="shared" si="62"/>
        <v>4537.4399999999996</v>
      </c>
      <c r="X44" s="175">
        <f t="shared" si="62"/>
        <v>4876.92</v>
      </c>
      <c r="Y44" s="175">
        <f t="shared" si="62"/>
        <v>5216.3999999999996</v>
      </c>
      <c r="Z44" s="175">
        <f t="shared" si="62"/>
        <v>5555.8799999999992</v>
      </c>
      <c r="AA44" s="175">
        <f t="shared" si="62"/>
        <v>5895.36</v>
      </c>
      <c r="AB44" s="175">
        <f t="shared" si="62"/>
        <v>6234.8399999999992</v>
      </c>
      <c r="AC44" s="178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</row>
    <row r="45" spans="1:81" ht="16" thickTop="1" x14ac:dyDescent="0.2">
      <c r="A45" s="188"/>
      <c r="B45" s="179"/>
      <c r="C45" s="179"/>
      <c r="D45" s="179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</row>
    <row r="46" spans="1:81" x14ac:dyDescent="0.2">
      <c r="A46" s="188"/>
      <c r="B46" s="179"/>
      <c r="C46" s="179"/>
      <c r="D46" s="179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178"/>
      <c r="B47" s="179"/>
      <c r="C47" s="179"/>
      <c r="D47" s="179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</row>
    <row r="48" spans="1:81" x14ac:dyDescent="0.2">
      <c r="A48" s="178"/>
      <c r="B48" s="179"/>
      <c r="C48" s="179"/>
      <c r="D48" s="179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178"/>
      <c r="B49" s="179"/>
      <c r="C49" s="179"/>
      <c r="D49" s="179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</row>
    <row r="50" spans="1:81" x14ac:dyDescent="0.2">
      <c r="A50" s="178"/>
      <c r="B50" s="179"/>
      <c r="C50" s="179"/>
      <c r="D50" s="179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</row>
    <row r="51" spans="1:81" x14ac:dyDescent="0.2">
      <c r="A51" s="178"/>
      <c r="B51" s="179"/>
      <c r="C51" s="179"/>
      <c r="D51" s="179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</row>
    <row r="52" spans="1:81" x14ac:dyDescent="0.2">
      <c r="A52" s="178"/>
      <c r="B52" s="179"/>
      <c r="C52" s="179"/>
      <c r="D52" s="179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178"/>
      <c r="B53" s="179"/>
      <c r="C53" s="179"/>
      <c r="D53" s="179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</row>
    <row r="54" spans="1:81" x14ac:dyDescent="0.2">
      <c r="A54" s="178"/>
      <c r="B54" s="179"/>
      <c r="C54" s="179"/>
      <c r="D54" s="179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178"/>
      <c r="B55" s="179"/>
      <c r="C55" s="179"/>
      <c r="D55" s="179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</row>
    <row r="56" spans="1:81" x14ac:dyDescent="0.2">
      <c r="A56" s="178"/>
      <c r="B56" s="179"/>
      <c r="C56" s="179"/>
      <c r="D56" s="179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x14ac:dyDescent="0.2">
      <c r="A57" s="178"/>
      <c r="B57" s="179"/>
      <c r="C57" s="179"/>
      <c r="D57" s="179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  <row r="58" spans="1:81" x14ac:dyDescent="0.2">
      <c r="A58" s="178"/>
      <c r="B58" s="179"/>
      <c r="C58" s="179"/>
      <c r="D58" s="179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</row>
    <row r="59" spans="1:81" x14ac:dyDescent="0.2">
      <c r="A59" s="178"/>
      <c r="B59" s="179"/>
      <c r="C59" s="179"/>
      <c r="D59" s="179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1:81" x14ac:dyDescent="0.2">
      <c r="A60" s="178"/>
      <c r="B60" s="179"/>
      <c r="C60" s="179"/>
      <c r="D60" s="179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</row>
    <row r="61" spans="1:81" x14ac:dyDescent="0.2">
      <c r="A61" s="178"/>
      <c r="B61" s="179"/>
      <c r="C61" s="179"/>
      <c r="D61" s="179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</row>
    <row r="62" spans="1:81" x14ac:dyDescent="0.2">
      <c r="A62" s="178"/>
      <c r="B62" s="179"/>
      <c r="C62" s="179"/>
      <c r="D62" s="179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</row>
    <row r="63" spans="1:81" x14ac:dyDescent="0.2">
      <c r="A63" s="178"/>
      <c r="B63" s="179"/>
      <c r="C63" s="179"/>
      <c r="D63" s="179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</row>
    <row r="64" spans="1:81" x14ac:dyDescent="0.2">
      <c r="A64" s="178"/>
      <c r="B64" s="179"/>
      <c r="C64" s="179"/>
      <c r="D64" s="179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</row>
    <row r="65" spans="1:81" x14ac:dyDescent="0.2">
      <c r="A65" s="178"/>
      <c r="B65" s="179"/>
      <c r="C65" s="179"/>
      <c r="D65" s="179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</row>
    <row r="66" spans="1:81" x14ac:dyDescent="0.2">
      <c r="A66" s="178"/>
      <c r="B66" s="179"/>
      <c r="C66" s="179"/>
      <c r="D66" s="179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</row>
    <row r="67" spans="1:81" x14ac:dyDescent="0.2">
      <c r="A67" s="178"/>
      <c r="B67" s="179"/>
      <c r="C67" s="179"/>
      <c r="D67" s="179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</row>
    <row r="68" spans="1:81" x14ac:dyDescent="0.2">
      <c r="A68" s="178"/>
      <c r="B68" s="179"/>
      <c r="C68" s="179"/>
      <c r="D68" s="179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</row>
    <row r="69" spans="1:81" x14ac:dyDescent="0.2">
      <c r="A69" s="178"/>
      <c r="B69" s="179"/>
      <c r="C69" s="179"/>
      <c r="D69" s="179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</row>
    <row r="70" spans="1:81" x14ac:dyDescent="0.2">
      <c r="A70" s="178"/>
      <c r="B70" s="179"/>
      <c r="C70" s="179"/>
      <c r="D70" s="179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</row>
    <row r="71" spans="1:81" x14ac:dyDescent="0.2">
      <c r="A71" s="178"/>
      <c r="B71" s="179"/>
      <c r="C71" s="179"/>
      <c r="D71" s="179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</row>
    <row r="72" spans="1:81" x14ac:dyDescent="0.2">
      <c r="A72" s="178"/>
      <c r="B72" s="179"/>
      <c r="C72" s="179"/>
      <c r="D72" s="179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</row>
    <row r="73" spans="1:81" x14ac:dyDescent="0.2">
      <c r="A73" s="178"/>
      <c r="B73" s="179"/>
      <c r="C73" s="179"/>
      <c r="D73" s="179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</row>
    <row r="74" spans="1:81" x14ac:dyDescent="0.2">
      <c r="A74" s="178"/>
      <c r="B74" s="179"/>
      <c r="C74" s="179"/>
      <c r="D74" s="179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</row>
    <row r="75" spans="1:81" x14ac:dyDescent="0.2">
      <c r="A75" s="178"/>
      <c r="B75" s="179"/>
      <c r="C75" s="179"/>
      <c r="D75" s="179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</row>
    <row r="76" spans="1:81" x14ac:dyDescent="0.2">
      <c r="A76" s="178"/>
      <c r="B76" s="179"/>
      <c r="C76" s="179"/>
      <c r="D76" s="179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</row>
    <row r="77" spans="1:81" x14ac:dyDescent="0.2">
      <c r="A77" s="178"/>
      <c r="B77" s="179"/>
      <c r="C77" s="179"/>
      <c r="D77" s="179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</row>
    <row r="78" spans="1:81" x14ac:dyDescent="0.2">
      <c r="A78" s="178"/>
      <c r="B78" s="179"/>
      <c r="C78" s="179"/>
      <c r="D78" s="179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</row>
    <row r="79" spans="1:81" x14ac:dyDescent="0.2">
      <c r="A79" s="178"/>
      <c r="B79" s="179"/>
      <c r="C79" s="179"/>
      <c r="D79" s="179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</row>
    <row r="80" spans="1:81" x14ac:dyDescent="0.2">
      <c r="A80" s="178"/>
      <c r="B80" s="179"/>
      <c r="C80" s="179"/>
      <c r="D80" s="179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</row>
    <row r="81" spans="1:81" x14ac:dyDescent="0.2">
      <c r="A81" s="178"/>
      <c r="B81" s="179"/>
      <c r="C81" s="179"/>
      <c r="D81" s="179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</row>
    <row r="82" spans="1:81" x14ac:dyDescent="0.2">
      <c r="A82" s="178"/>
      <c r="B82" s="179"/>
      <c r="C82" s="179"/>
      <c r="D82" s="179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</row>
    <row r="83" spans="1:81" x14ac:dyDescent="0.2">
      <c r="A83" s="178"/>
      <c r="B83" s="179"/>
      <c r="C83" s="179"/>
      <c r="D83" s="179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</row>
    <row r="84" spans="1:81" x14ac:dyDescent="0.2">
      <c r="A84" s="178"/>
      <c r="B84" s="179"/>
      <c r="C84" s="179"/>
      <c r="D84" s="179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</row>
    <row r="85" spans="1:81" x14ac:dyDescent="0.2">
      <c r="A85" s="178"/>
      <c r="B85" s="179"/>
      <c r="C85" s="179"/>
      <c r="D85" s="179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</row>
    <row r="86" spans="1:81" x14ac:dyDescent="0.2">
      <c r="A86" s="178"/>
      <c r="B86" s="179"/>
      <c r="C86" s="179"/>
      <c r="D86" s="179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</row>
    <row r="87" spans="1:81" x14ac:dyDescent="0.2">
      <c r="A87" s="178"/>
      <c r="B87" s="179"/>
      <c r="C87" s="179"/>
      <c r="D87" s="179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</row>
    <row r="88" spans="1:81" x14ac:dyDescent="0.2">
      <c r="A88" s="178"/>
      <c r="B88" s="179"/>
      <c r="C88" s="179"/>
      <c r="D88" s="179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</row>
    <row r="89" spans="1:81" x14ac:dyDescent="0.2">
      <c r="A89" s="7"/>
      <c r="B89" s="20"/>
      <c r="C89" s="20"/>
      <c r="D89" s="20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</row>
    <row r="90" spans="1:81" x14ac:dyDescent="0.2">
      <c r="A90" s="7"/>
      <c r="B90" s="20"/>
      <c r="C90" s="20"/>
      <c r="D90" s="20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</row>
    <row r="91" spans="1:81" x14ac:dyDescent="0.2">
      <c r="A91" s="7"/>
      <c r="B91" s="20"/>
      <c r="C91" s="20"/>
      <c r="D91" s="20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</row>
    <row r="92" spans="1:81" x14ac:dyDescent="0.2">
      <c r="A92" s="7"/>
      <c r="B92" s="20"/>
      <c r="C92" s="20"/>
      <c r="D92" s="20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</row>
    <row r="93" spans="1:81" x14ac:dyDescent="0.2">
      <c r="A93" s="7"/>
      <c r="B93" s="20"/>
      <c r="C93" s="20"/>
      <c r="D93" s="2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</row>
    <row r="94" spans="1:81" x14ac:dyDescent="0.2">
      <c r="A94" s="7"/>
      <c r="B94" s="20"/>
      <c r="C94" s="20"/>
      <c r="D94" s="2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</row>
    <row r="95" spans="1:81" x14ac:dyDescent="0.2">
      <c r="A95" s="7"/>
      <c r="B95" s="20"/>
      <c r="C95" s="20"/>
      <c r="D95" s="20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</row>
    <row r="96" spans="1:81" x14ac:dyDescent="0.2">
      <c r="A96" s="7"/>
      <c r="B96" s="20"/>
      <c r="C96" s="20"/>
      <c r="D96" s="20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</row>
    <row r="97" spans="1:81" x14ac:dyDescent="0.2">
      <c r="A97" s="7"/>
      <c r="B97" s="20"/>
      <c r="C97" s="20"/>
      <c r="D97" s="2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</row>
    <row r="98" spans="1:81" x14ac:dyDescent="0.2">
      <c r="A98" s="7"/>
      <c r="B98" s="20"/>
      <c r="C98" s="20"/>
      <c r="D98" s="20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</row>
    <row r="99" spans="1:81" x14ac:dyDescent="0.2">
      <c r="A99" s="7"/>
      <c r="B99" s="20"/>
      <c r="C99" s="20"/>
      <c r="D99" s="2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</row>
    <row r="100" spans="1:81" x14ac:dyDescent="0.2">
      <c r="A100" s="7"/>
      <c r="B100" s="20"/>
      <c r="C100" s="20"/>
      <c r="D100" s="2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</row>
    <row r="101" spans="1:81" x14ac:dyDescent="0.2">
      <c r="A101" s="7"/>
      <c r="B101" s="20"/>
      <c r="C101" s="20"/>
      <c r="D101" s="2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I34"/>
  <sheetViews>
    <sheetView topLeftCell="A7" workbookViewId="0">
      <selection activeCell="A24" sqref="A24"/>
    </sheetView>
  </sheetViews>
  <sheetFormatPr baseColWidth="10" defaultColWidth="8.83203125" defaultRowHeight="15" x14ac:dyDescent="0.2"/>
  <cols>
    <col min="1" max="1" width="33.5" customWidth="1"/>
    <col min="2" max="16" width="10.83203125" customWidth="1"/>
  </cols>
  <sheetData>
    <row r="1" spans="1:35" ht="27.75" customHeight="1" x14ac:dyDescent="0.2">
      <c r="A1" s="16" t="s">
        <v>276</v>
      </c>
    </row>
    <row r="2" spans="1:35" ht="15" customHeight="1" x14ac:dyDescent="0.2">
      <c r="A2" s="2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5" ht="15" customHeight="1" x14ac:dyDescent="0.2">
      <c r="A3" s="414" t="s">
        <v>293</v>
      </c>
      <c r="B3" s="415">
        <f>+B17</f>
        <v>682655.06087169982</v>
      </c>
      <c r="C3" s="356"/>
      <c r="D3" s="1"/>
      <c r="E3" s="1"/>
      <c r="F3" s="1"/>
      <c r="G3" s="1"/>
      <c r="H3" s="1"/>
      <c r="I3" s="1"/>
      <c r="J3" s="1"/>
      <c r="K3" s="1"/>
      <c r="L3" s="1"/>
    </row>
    <row r="4" spans="1:3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35" x14ac:dyDescent="0.2">
      <c r="A5" s="360" t="s">
        <v>262</v>
      </c>
      <c r="B5" s="52"/>
      <c r="C5" s="56"/>
      <c r="D5" s="54"/>
      <c r="E5" s="54"/>
      <c r="F5" s="54"/>
      <c r="G5" s="54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4"/>
      <c r="AB5" s="14"/>
      <c r="AC5" s="14"/>
      <c r="AD5" s="14"/>
      <c r="AE5" s="14"/>
    </row>
    <row r="6" spans="1:35" s="14" customFormat="1" x14ac:dyDescent="0.2">
      <c r="A6" s="433"/>
      <c r="B6" s="384"/>
      <c r="C6" s="38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123"/>
      <c r="S6" s="123"/>
      <c r="T6" s="123"/>
      <c r="U6" s="123"/>
      <c r="V6" s="123"/>
      <c r="W6" s="123"/>
      <c r="X6" s="123"/>
      <c r="Y6" s="123"/>
      <c r="Z6" s="123"/>
    </row>
    <row r="7" spans="1:35" s="14" customFormat="1" ht="13.5" customHeight="1" x14ac:dyDescent="0.2">
      <c r="A7" s="433"/>
      <c r="B7" s="455" t="s">
        <v>372</v>
      </c>
      <c r="C7" s="455"/>
      <c r="D7" s="455"/>
      <c r="E7" s="455"/>
      <c r="F7" s="455"/>
      <c r="G7" s="384"/>
      <c r="H7" s="384"/>
      <c r="I7" s="33"/>
      <c r="J7" s="33"/>
      <c r="K7" s="33"/>
      <c r="L7" s="33"/>
      <c r="M7" s="33"/>
      <c r="N7" s="33"/>
      <c r="O7" s="33"/>
      <c r="P7" s="33"/>
      <c r="Q7" s="33"/>
      <c r="R7" s="123"/>
      <c r="S7" s="123"/>
      <c r="T7" s="123"/>
      <c r="U7" s="123"/>
      <c r="V7" s="123"/>
      <c r="W7" s="123"/>
      <c r="X7" s="123"/>
      <c r="Y7" s="123"/>
      <c r="Z7" s="123"/>
    </row>
    <row r="8" spans="1:35" s="14" customFormat="1" ht="16.5" customHeight="1" x14ac:dyDescent="0.2">
      <c r="A8" s="433"/>
      <c r="B8" s="454" t="s">
        <v>373</v>
      </c>
      <c r="C8" s="454"/>
      <c r="D8" s="454"/>
      <c r="E8" s="454"/>
      <c r="F8" s="454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123"/>
      <c r="S8" s="123"/>
      <c r="T8" s="123"/>
      <c r="U8" s="123"/>
      <c r="V8" s="123"/>
      <c r="W8" s="123"/>
      <c r="X8" s="123"/>
      <c r="Y8" s="123"/>
      <c r="Z8" s="123"/>
    </row>
    <row r="9" spans="1:35" s="14" customFormat="1" x14ac:dyDescent="0.2">
      <c r="A9" s="433"/>
      <c r="B9" s="454" t="s">
        <v>374</v>
      </c>
      <c r="C9" s="454"/>
      <c r="D9" s="454"/>
      <c r="E9" s="454"/>
      <c r="F9" s="454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123"/>
      <c r="S9" s="123"/>
      <c r="T9" s="123"/>
      <c r="U9" s="123"/>
      <c r="V9" s="123"/>
      <c r="W9" s="123"/>
      <c r="X9" s="123"/>
      <c r="Y9" s="123"/>
      <c r="Z9" s="123"/>
    </row>
    <row r="10" spans="1:35" s="14" customFormat="1" x14ac:dyDescent="0.2">
      <c r="A10" s="433"/>
      <c r="B10" s="454" t="s">
        <v>375</v>
      </c>
      <c r="C10" s="454"/>
      <c r="D10" s="454"/>
      <c r="E10" s="454"/>
      <c r="F10" s="454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35" s="14" customFormat="1" x14ac:dyDescent="0.2">
      <c r="A11" s="433"/>
      <c r="B11" s="384"/>
      <c r="C11" s="384"/>
      <c r="D11" s="384"/>
      <c r="E11" s="384"/>
      <c r="F11" s="384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35" x14ac:dyDescent="0.2">
      <c r="A12" s="20"/>
      <c r="B12" s="44"/>
      <c r="C12" s="432" t="s">
        <v>369</v>
      </c>
      <c r="D12" s="410" t="s">
        <v>279</v>
      </c>
      <c r="E12" s="410" t="s">
        <v>174</v>
      </c>
      <c r="F12" s="410" t="s">
        <v>42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35" x14ac:dyDescent="0.2">
      <c r="A13" s="402" t="str">
        <f>+'Capex Costs'!A13</f>
        <v>Network Assets &amp; Installation</v>
      </c>
      <c r="B13" s="403">
        <f>+'Capex Costs'!B13</f>
        <v>380800</v>
      </c>
      <c r="C13" s="411" t="s">
        <v>166</v>
      </c>
      <c r="D13" s="404">
        <f>IF(C13="G",B13,"")</f>
        <v>380800</v>
      </c>
      <c r="E13" s="412" t="str">
        <f>IF(C13="C",B13,"")</f>
        <v/>
      </c>
      <c r="F13" s="404" t="str">
        <f t="shared" ref="F13:F14" si="0">IF(C13="L",B13,"")</f>
        <v/>
      </c>
      <c r="G13" s="397"/>
      <c r="H13" s="397"/>
      <c r="I13" s="397"/>
      <c r="J13" s="397"/>
      <c r="K13" s="397"/>
      <c r="L13" s="397"/>
      <c r="M13" s="397"/>
      <c r="N13" s="397"/>
      <c r="O13" s="389"/>
      <c r="P13" s="389"/>
      <c r="Q13" s="389"/>
      <c r="R13" s="389"/>
      <c r="S13" s="388"/>
      <c r="T13" s="388"/>
      <c r="U13" s="385"/>
      <c r="V13" s="385"/>
      <c r="W13" s="385"/>
      <c r="X13" s="385"/>
      <c r="Y13" s="385"/>
      <c r="Z13" s="385"/>
      <c r="AA13" s="124"/>
      <c r="AB13" s="124"/>
      <c r="AC13" s="124"/>
      <c r="AD13" s="124"/>
      <c r="AE13" s="124"/>
      <c r="AF13" s="124"/>
      <c r="AG13" s="124"/>
      <c r="AH13" s="124"/>
      <c r="AI13" s="124"/>
    </row>
    <row r="14" spans="1:35" x14ac:dyDescent="0.2">
      <c r="A14" s="402" t="str">
        <f>+'Capex Costs'!A14</f>
        <v>Office Equipment</v>
      </c>
      <c r="B14" s="403">
        <f>+'Capex Costs'!B14</f>
        <v>19900</v>
      </c>
      <c r="C14" s="411" t="s">
        <v>166</v>
      </c>
      <c r="D14" s="404">
        <f t="shared" ref="D14:D16" si="1">IF(C14="G",B14,"")</f>
        <v>19900</v>
      </c>
      <c r="E14" s="412" t="str">
        <f>IF(C14="C",B14,"")</f>
        <v/>
      </c>
      <c r="F14" s="404" t="str">
        <f t="shared" si="0"/>
        <v/>
      </c>
      <c r="G14" s="398"/>
      <c r="H14" s="398"/>
      <c r="I14" s="398"/>
      <c r="J14" s="398"/>
      <c r="K14" s="398"/>
      <c r="L14" s="398"/>
      <c r="M14" s="398"/>
      <c r="N14" s="398"/>
      <c r="O14" s="390"/>
      <c r="P14" s="390"/>
      <c r="Q14" s="390"/>
      <c r="R14" s="390"/>
      <c r="S14" s="390"/>
      <c r="T14" s="390"/>
      <c r="U14" s="17"/>
      <c r="V14" s="17"/>
      <c r="W14" s="17"/>
      <c r="X14" s="17"/>
      <c r="Y14" s="17"/>
      <c r="Z14" s="17"/>
      <c r="AA14" s="124"/>
      <c r="AB14" s="124"/>
      <c r="AC14" s="124"/>
      <c r="AD14" s="124"/>
      <c r="AE14" s="124"/>
      <c r="AF14" s="124"/>
      <c r="AG14" s="124"/>
      <c r="AH14" s="124"/>
      <c r="AI14" s="124"/>
    </row>
    <row r="15" spans="1:35" ht="15.75" customHeight="1" x14ac:dyDescent="0.2">
      <c r="A15" s="402" t="str">
        <f>+'Capex Costs'!A15</f>
        <v>Vehicles</v>
      </c>
      <c r="B15" s="403">
        <f>+'Capex Costs'!B15</f>
        <v>150000</v>
      </c>
      <c r="C15" s="400" t="s">
        <v>168</v>
      </c>
      <c r="D15" s="404" t="str">
        <f t="shared" si="1"/>
        <v/>
      </c>
      <c r="E15" s="412">
        <f t="shared" ref="E15:E16" si="2">IF(C15="C",B15,"")</f>
        <v>150000</v>
      </c>
      <c r="F15" s="404" t="str">
        <f>IF(C15="L",B15,"")</f>
        <v/>
      </c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"/>
      <c r="V15" s="39"/>
      <c r="W15" s="39"/>
      <c r="X15" s="39"/>
      <c r="Y15" s="39"/>
      <c r="Z15" s="39"/>
      <c r="AA15" s="124"/>
      <c r="AB15" s="124"/>
      <c r="AC15" s="124"/>
      <c r="AD15" s="124"/>
      <c r="AE15" s="124"/>
      <c r="AF15" s="124"/>
      <c r="AG15" s="124"/>
      <c r="AH15" s="124"/>
      <c r="AI15" s="124"/>
    </row>
    <row r="16" spans="1:35" ht="15" customHeight="1" x14ac:dyDescent="0.2">
      <c r="A16" s="402" t="str">
        <f>+'Capex Costs'!A16</f>
        <v>Operational Cash Flow</v>
      </c>
      <c r="B16" s="403">
        <f>+'Capex Costs'!B16</f>
        <v>131955.06087169982</v>
      </c>
      <c r="C16" s="400" t="s">
        <v>167</v>
      </c>
      <c r="D16" s="404" t="str">
        <f t="shared" si="1"/>
        <v/>
      </c>
      <c r="E16" s="412" t="str">
        <f t="shared" si="2"/>
        <v/>
      </c>
      <c r="F16" s="404">
        <f>IF(C16="L",B16,"")</f>
        <v>131955.06087169982</v>
      </c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86"/>
      <c r="V16" s="386"/>
      <c r="W16" s="386"/>
      <c r="X16" s="386"/>
      <c r="Y16" s="386"/>
      <c r="Z16" s="386"/>
      <c r="AA16" s="124"/>
      <c r="AB16" s="124"/>
      <c r="AC16" s="124"/>
      <c r="AD16" s="124"/>
      <c r="AE16" s="124"/>
      <c r="AF16" s="124"/>
      <c r="AG16" s="124"/>
      <c r="AH16" s="124"/>
      <c r="AI16" s="124"/>
    </row>
    <row r="17" spans="1:35" ht="16" thickBot="1" x14ac:dyDescent="0.25">
      <c r="A17" s="387" t="str">
        <f>+'Capex Costs'!A17</f>
        <v>Total</v>
      </c>
      <c r="B17" s="416">
        <f>SUM(B13:B16)</f>
        <v>682655.06087169982</v>
      </c>
      <c r="C17" s="399"/>
      <c r="D17" s="401">
        <f>SUM(D13:D16)</f>
        <v>400700</v>
      </c>
      <c r="E17" s="401">
        <f t="shared" ref="E17:F17" si="3">SUM(E13:E16)</f>
        <v>150000</v>
      </c>
      <c r="F17" s="401">
        <f t="shared" si="3"/>
        <v>131955.06087169982</v>
      </c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</row>
    <row r="18" spans="1:35" ht="16" thickTop="1" x14ac:dyDescent="0.2">
      <c r="B18" s="395"/>
      <c r="C18" s="396"/>
      <c r="D18" s="396"/>
      <c r="E18" s="396"/>
      <c r="F18" s="396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  <c r="T18" s="394"/>
    </row>
    <row r="19" spans="1:35" x14ac:dyDescent="0.2">
      <c r="A19" s="360" t="s">
        <v>295</v>
      </c>
      <c r="B19" s="52"/>
      <c r="C19" s="56"/>
      <c r="D19" s="54"/>
      <c r="E19" s="54"/>
      <c r="F19" s="54"/>
      <c r="G19" s="5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</row>
    <row r="20" spans="1:35" s="14" customFormat="1" x14ac:dyDescent="0.2">
      <c r="A20" s="408"/>
      <c r="B20" s="130"/>
      <c r="C20" s="409"/>
      <c r="D20" s="123"/>
      <c r="E20" s="123"/>
      <c r="F20" s="123"/>
      <c r="G20" s="123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</row>
    <row r="21" spans="1:35" x14ac:dyDescent="0.2">
      <c r="A21" s="420" t="s">
        <v>296</v>
      </c>
      <c r="B21" s="413">
        <f>+E15</f>
        <v>150000</v>
      </c>
      <c r="C21" s="417"/>
      <c r="D21" s="417"/>
      <c r="E21" s="417"/>
      <c r="F21" s="417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</row>
    <row r="22" spans="1:35" x14ac:dyDescent="0.2">
      <c r="A22" s="420" t="s">
        <v>297</v>
      </c>
      <c r="B22" s="418">
        <v>36</v>
      </c>
      <c r="C22" s="431" t="s">
        <v>370</v>
      </c>
      <c r="D22" s="1"/>
      <c r="E22" s="1"/>
      <c r="F22" s="1"/>
    </row>
    <row r="23" spans="1:35" x14ac:dyDescent="0.2">
      <c r="A23" s="420" t="s">
        <v>298</v>
      </c>
      <c r="B23" s="419">
        <v>0.15</v>
      </c>
      <c r="C23" s="431" t="s">
        <v>371</v>
      </c>
      <c r="D23" s="1"/>
      <c r="E23" s="1"/>
      <c r="F23" s="1"/>
    </row>
    <row r="24" spans="1:35" x14ac:dyDescent="0.2">
      <c r="A24" s="422" t="s">
        <v>299</v>
      </c>
      <c r="B24" s="446">
        <f>-E24</f>
        <v>5199.7992756291205</v>
      </c>
      <c r="C24" s="1"/>
      <c r="D24" s="1"/>
      <c r="E24" s="445">
        <f>PMT(B23/12,B22,B21)</f>
        <v>-5199.7992756291205</v>
      </c>
      <c r="F24" s="1"/>
    </row>
    <row r="25" spans="1:35" x14ac:dyDescent="0.2">
      <c r="A25" s="1"/>
      <c r="B25" s="1"/>
      <c r="C25" s="1"/>
      <c r="D25" s="1"/>
      <c r="E25" s="1"/>
      <c r="F25" s="1"/>
    </row>
    <row r="26" spans="1:35" x14ac:dyDescent="0.2">
      <c r="A26" s="1"/>
      <c r="B26" s="1"/>
      <c r="C26" s="1"/>
      <c r="D26" s="1"/>
      <c r="E26" s="1"/>
      <c r="F26" s="1"/>
    </row>
    <row r="27" spans="1:35" x14ac:dyDescent="0.2">
      <c r="A27" s="1"/>
      <c r="B27" s="1"/>
      <c r="C27" s="1"/>
      <c r="D27" s="1"/>
      <c r="E27" s="1"/>
      <c r="F27" s="1"/>
    </row>
    <row r="28" spans="1:35" x14ac:dyDescent="0.2">
      <c r="A28" s="1"/>
      <c r="B28" s="1"/>
      <c r="C28" s="1"/>
      <c r="D28" s="1"/>
      <c r="E28" s="1"/>
      <c r="F28" s="1"/>
    </row>
    <row r="29" spans="1:35" x14ac:dyDescent="0.2">
      <c r="A29" s="1"/>
      <c r="B29" s="1"/>
      <c r="C29" s="1"/>
      <c r="D29" s="1"/>
      <c r="E29" s="1"/>
      <c r="F29" s="1"/>
    </row>
    <row r="30" spans="1:35" x14ac:dyDescent="0.2">
      <c r="A30" s="1"/>
      <c r="B30" s="1"/>
      <c r="C30" s="1"/>
      <c r="D30" s="1"/>
      <c r="E30" s="1"/>
      <c r="F30" s="1"/>
    </row>
    <row r="31" spans="1:35" x14ac:dyDescent="0.2">
      <c r="A31" s="1"/>
      <c r="B31" s="1"/>
      <c r="C31" s="1"/>
      <c r="D31" s="1"/>
      <c r="E31" s="1"/>
      <c r="F31" s="1"/>
    </row>
    <row r="32" spans="1:35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</sheetData>
  <mergeCells count="4">
    <mergeCell ref="B8:F8"/>
    <mergeCell ref="B9:F9"/>
    <mergeCell ref="B10:F10"/>
    <mergeCell ref="B7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BQ1156"/>
  <sheetViews>
    <sheetView workbookViewId="0"/>
  </sheetViews>
  <sheetFormatPr baseColWidth="10" defaultColWidth="9.1640625" defaultRowHeight="15" x14ac:dyDescent="0.2"/>
  <cols>
    <col min="1" max="1" width="46.33203125" style="215" customWidth="1"/>
    <col min="2" max="25" width="11.1640625" style="215" customWidth="1"/>
    <col min="26" max="16384" width="9.1640625" style="215"/>
  </cols>
  <sheetData>
    <row r="1" spans="1:69" ht="19" x14ac:dyDescent="0.2">
      <c r="A1" s="322" t="s">
        <v>390</v>
      </c>
      <c r="B1" s="323"/>
      <c r="C1" s="323"/>
      <c r="D1" s="323"/>
      <c r="E1" s="323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5"/>
      <c r="T1" s="325"/>
      <c r="U1" s="325"/>
      <c r="V1" s="325"/>
      <c r="W1" s="325"/>
      <c r="X1" s="325"/>
      <c r="Y1" s="325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</row>
    <row r="2" spans="1:69" x14ac:dyDescent="0.2">
      <c r="A2" s="225"/>
      <c r="B2" s="214"/>
      <c r="C2" s="214"/>
      <c r="D2" s="214"/>
      <c r="E2" s="214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</row>
    <row r="3" spans="1:69" x14ac:dyDescent="0.2">
      <c r="A3" s="293"/>
      <c r="B3" s="293"/>
      <c r="C3" s="293"/>
      <c r="D3" s="293"/>
      <c r="E3" s="293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</row>
    <row r="4" spans="1:69" x14ac:dyDescent="0.2">
      <c r="A4" s="295"/>
      <c r="B4" s="318"/>
      <c r="C4" s="319"/>
      <c r="D4" s="319"/>
      <c r="E4" s="319"/>
      <c r="F4" s="318"/>
      <c r="G4" s="318"/>
      <c r="H4" s="318"/>
      <c r="I4" s="318"/>
      <c r="J4" s="318"/>
      <c r="K4" s="318"/>
      <c r="L4" s="318"/>
      <c r="M4" s="318"/>
      <c r="N4" s="320"/>
      <c r="O4" s="320"/>
      <c r="P4" s="320"/>
      <c r="Q4" s="320"/>
      <c r="R4" s="318"/>
      <c r="S4" s="318"/>
      <c r="T4" s="318"/>
      <c r="U4" s="318"/>
      <c r="V4" s="318"/>
      <c r="W4" s="318"/>
      <c r="X4" s="318"/>
      <c r="Y4" s="318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</row>
    <row r="5" spans="1:69" x14ac:dyDescent="0.2">
      <c r="A5" s="296"/>
      <c r="B5" s="321">
        <v>1</v>
      </c>
      <c r="C5" s="321">
        <f>+B5+1</f>
        <v>2</v>
      </c>
      <c r="D5" s="321">
        <f t="shared" ref="D5:Y5" si="0">+C5+1</f>
        <v>3</v>
      </c>
      <c r="E5" s="321">
        <f t="shared" si="0"/>
        <v>4</v>
      </c>
      <c r="F5" s="321">
        <f t="shared" si="0"/>
        <v>5</v>
      </c>
      <c r="G5" s="321">
        <f t="shared" si="0"/>
        <v>6</v>
      </c>
      <c r="H5" s="321">
        <f t="shared" si="0"/>
        <v>7</v>
      </c>
      <c r="I5" s="321">
        <f t="shared" si="0"/>
        <v>8</v>
      </c>
      <c r="J5" s="321">
        <f t="shared" si="0"/>
        <v>9</v>
      </c>
      <c r="K5" s="321">
        <f t="shared" si="0"/>
        <v>10</v>
      </c>
      <c r="L5" s="321">
        <f t="shared" si="0"/>
        <v>11</v>
      </c>
      <c r="M5" s="321">
        <f t="shared" si="0"/>
        <v>12</v>
      </c>
      <c r="N5" s="321">
        <f t="shared" si="0"/>
        <v>13</v>
      </c>
      <c r="O5" s="321">
        <f t="shared" si="0"/>
        <v>14</v>
      </c>
      <c r="P5" s="321">
        <f t="shared" si="0"/>
        <v>15</v>
      </c>
      <c r="Q5" s="321">
        <f t="shared" si="0"/>
        <v>16</v>
      </c>
      <c r="R5" s="321">
        <f t="shared" si="0"/>
        <v>17</v>
      </c>
      <c r="S5" s="321">
        <f t="shared" si="0"/>
        <v>18</v>
      </c>
      <c r="T5" s="321">
        <f t="shared" si="0"/>
        <v>19</v>
      </c>
      <c r="U5" s="321">
        <f t="shared" si="0"/>
        <v>20</v>
      </c>
      <c r="V5" s="321">
        <f t="shared" si="0"/>
        <v>21</v>
      </c>
      <c r="W5" s="321">
        <f t="shared" si="0"/>
        <v>22</v>
      </c>
      <c r="X5" s="321">
        <f t="shared" si="0"/>
        <v>23</v>
      </c>
      <c r="Y5" s="321">
        <f t="shared" si="0"/>
        <v>24</v>
      </c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</row>
    <row r="6" spans="1:69" x14ac:dyDescent="0.2">
      <c r="A6" s="309" t="s">
        <v>173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7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</row>
    <row r="7" spans="1:69" x14ac:dyDescent="0.2">
      <c r="A7" s="299" t="s">
        <v>171</v>
      </c>
      <c r="B7" s="312">
        <f>SUM('1. Capex'!F12:F26)</f>
        <v>380800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219"/>
      <c r="AA7" s="219"/>
      <c r="AB7" s="219"/>
      <c r="AC7" s="219"/>
      <c r="AD7" s="219"/>
      <c r="AE7" s="219"/>
      <c r="AF7" s="219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</row>
    <row r="8" spans="1:69" x14ac:dyDescent="0.2">
      <c r="A8" s="299" t="s">
        <v>172</v>
      </c>
      <c r="B8" s="313">
        <f>SUM('1. Capex'!F29:F32)</f>
        <v>19900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219"/>
      <c r="AA8" s="219"/>
      <c r="AB8" s="219"/>
      <c r="AC8" s="219"/>
      <c r="AD8" s="219"/>
      <c r="AE8" s="219"/>
      <c r="AF8" s="219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</row>
    <row r="9" spans="1:69" x14ac:dyDescent="0.2">
      <c r="A9" s="299" t="s">
        <v>165</v>
      </c>
      <c r="B9" s="313">
        <f>SUM('1. Capex'!F35:F36)</f>
        <v>150000</v>
      </c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219"/>
      <c r="AA9" s="219"/>
      <c r="AB9" s="219"/>
      <c r="AC9" s="219"/>
      <c r="AD9" s="219"/>
      <c r="AE9" s="219"/>
      <c r="AF9" s="219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</row>
    <row r="10" spans="1:69" x14ac:dyDescent="0.2">
      <c r="A10" s="297" t="s">
        <v>24</v>
      </c>
      <c r="B10" s="314">
        <f>SUM(B7:B9)</f>
        <v>550700</v>
      </c>
      <c r="C10" s="314">
        <f t="shared" ref="C10:Y10" si="1">SUM(C7:C9)</f>
        <v>0</v>
      </c>
      <c r="D10" s="314">
        <f t="shared" si="1"/>
        <v>0</v>
      </c>
      <c r="E10" s="314">
        <f t="shared" si="1"/>
        <v>0</v>
      </c>
      <c r="F10" s="314">
        <f t="shared" si="1"/>
        <v>0</v>
      </c>
      <c r="G10" s="314">
        <f t="shared" si="1"/>
        <v>0</v>
      </c>
      <c r="H10" s="314">
        <f t="shared" si="1"/>
        <v>0</v>
      </c>
      <c r="I10" s="314">
        <f t="shared" si="1"/>
        <v>0</v>
      </c>
      <c r="J10" s="314">
        <f t="shared" si="1"/>
        <v>0</v>
      </c>
      <c r="K10" s="314">
        <f t="shared" si="1"/>
        <v>0</v>
      </c>
      <c r="L10" s="314">
        <f t="shared" si="1"/>
        <v>0</v>
      </c>
      <c r="M10" s="314">
        <f t="shared" si="1"/>
        <v>0</v>
      </c>
      <c r="N10" s="314">
        <f t="shared" si="1"/>
        <v>0</v>
      </c>
      <c r="O10" s="314">
        <f t="shared" si="1"/>
        <v>0</v>
      </c>
      <c r="P10" s="314">
        <f t="shared" si="1"/>
        <v>0</v>
      </c>
      <c r="Q10" s="314">
        <f t="shared" si="1"/>
        <v>0</v>
      </c>
      <c r="R10" s="314">
        <f t="shared" si="1"/>
        <v>0</v>
      </c>
      <c r="S10" s="314">
        <f t="shared" si="1"/>
        <v>0</v>
      </c>
      <c r="T10" s="314">
        <f t="shared" si="1"/>
        <v>0</v>
      </c>
      <c r="U10" s="314">
        <f t="shared" si="1"/>
        <v>0</v>
      </c>
      <c r="V10" s="314">
        <f t="shared" si="1"/>
        <v>0</v>
      </c>
      <c r="W10" s="314">
        <f t="shared" si="1"/>
        <v>0</v>
      </c>
      <c r="X10" s="314">
        <f t="shared" si="1"/>
        <v>0</v>
      </c>
      <c r="Y10" s="314">
        <f t="shared" si="1"/>
        <v>0</v>
      </c>
      <c r="Z10" s="299"/>
      <c r="AA10" s="219"/>
      <c r="AB10" s="219"/>
      <c r="AC10" s="219"/>
      <c r="AD10" s="219"/>
      <c r="AE10" s="219"/>
      <c r="AF10" s="219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</row>
    <row r="11" spans="1:69" x14ac:dyDescent="0.2">
      <c r="A11" s="300"/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2"/>
      <c r="Z11" s="219"/>
      <c r="AA11" s="219"/>
      <c r="AB11" s="219"/>
      <c r="AC11" s="219"/>
      <c r="AD11" s="219"/>
      <c r="AE11" s="219"/>
      <c r="AF11" s="219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</row>
    <row r="12" spans="1:69" x14ac:dyDescent="0.2">
      <c r="A12" s="309" t="s">
        <v>391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1"/>
      <c r="Z12" s="219"/>
      <c r="AA12" s="219"/>
      <c r="AB12" s="219"/>
      <c r="AC12" s="219"/>
      <c r="AD12" s="219"/>
      <c r="AE12" s="219"/>
      <c r="AF12" s="219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</row>
    <row r="13" spans="1:69" x14ac:dyDescent="0.2">
      <c r="A13" s="299" t="s">
        <v>263</v>
      </c>
      <c r="B13" s="312">
        <f>+'1. Capex'!G24+'1. Capex'!G27</f>
        <v>380800</v>
      </c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219"/>
      <c r="AA13" s="219"/>
      <c r="AB13" s="219"/>
      <c r="AC13" s="219"/>
      <c r="AD13" s="219"/>
      <c r="AE13" s="219"/>
      <c r="AF13" s="219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</row>
    <row r="14" spans="1:69" x14ac:dyDescent="0.2">
      <c r="A14" s="299" t="s">
        <v>172</v>
      </c>
      <c r="B14" s="313">
        <f>+'1. Capex'!G33</f>
        <v>19900</v>
      </c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219"/>
      <c r="AA14" s="219"/>
      <c r="AB14" s="219"/>
      <c r="AC14" s="219"/>
      <c r="AD14" s="219"/>
      <c r="AE14" s="219"/>
      <c r="AF14" s="219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</row>
    <row r="15" spans="1:69" x14ac:dyDescent="0.2">
      <c r="A15" s="299" t="s">
        <v>165</v>
      </c>
      <c r="B15" s="426">
        <f>+'1. Capex'!G37</f>
        <v>150000</v>
      </c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219"/>
      <c r="AA15" s="219"/>
      <c r="AB15" s="219"/>
      <c r="AC15" s="219"/>
      <c r="AD15" s="219"/>
      <c r="AE15" s="219"/>
      <c r="AF15" s="219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</row>
    <row r="16" spans="1:69" x14ac:dyDescent="0.2">
      <c r="A16" s="381" t="s">
        <v>264</v>
      </c>
      <c r="B16" s="382">
        <f>+'Cash Flow'!B24-'Capex Costs'!B10</f>
        <v>131955.06087169982</v>
      </c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219"/>
      <c r="AA16" s="219"/>
      <c r="AB16" s="219"/>
      <c r="AC16" s="219"/>
      <c r="AD16" s="219"/>
      <c r="AE16" s="219"/>
      <c r="AF16" s="219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</row>
    <row r="17" spans="1:69" x14ac:dyDescent="0.2">
      <c r="A17" s="297" t="s">
        <v>24</v>
      </c>
      <c r="B17" s="425">
        <f>SUM(B13:B16)</f>
        <v>682655.06087169982</v>
      </c>
      <c r="C17" s="314">
        <f t="shared" ref="C17:Y17" si="2">SUM(C13:C16)</f>
        <v>0</v>
      </c>
      <c r="D17" s="314">
        <f t="shared" si="2"/>
        <v>0</v>
      </c>
      <c r="E17" s="314">
        <f t="shared" si="2"/>
        <v>0</v>
      </c>
      <c r="F17" s="314">
        <f t="shared" si="2"/>
        <v>0</v>
      </c>
      <c r="G17" s="314">
        <f t="shared" si="2"/>
        <v>0</v>
      </c>
      <c r="H17" s="314">
        <f t="shared" si="2"/>
        <v>0</v>
      </c>
      <c r="I17" s="314">
        <f t="shared" si="2"/>
        <v>0</v>
      </c>
      <c r="J17" s="314">
        <f t="shared" si="2"/>
        <v>0</v>
      </c>
      <c r="K17" s="314">
        <f t="shared" si="2"/>
        <v>0</v>
      </c>
      <c r="L17" s="314">
        <f t="shared" si="2"/>
        <v>0</v>
      </c>
      <c r="M17" s="314">
        <f t="shared" si="2"/>
        <v>0</v>
      </c>
      <c r="N17" s="314">
        <f t="shared" si="2"/>
        <v>0</v>
      </c>
      <c r="O17" s="314">
        <f t="shared" si="2"/>
        <v>0</v>
      </c>
      <c r="P17" s="314">
        <f t="shared" si="2"/>
        <v>0</v>
      </c>
      <c r="Q17" s="314">
        <f t="shared" si="2"/>
        <v>0</v>
      </c>
      <c r="R17" s="314">
        <f t="shared" si="2"/>
        <v>0</v>
      </c>
      <c r="S17" s="314">
        <f t="shared" si="2"/>
        <v>0</v>
      </c>
      <c r="T17" s="314">
        <f t="shared" si="2"/>
        <v>0</v>
      </c>
      <c r="U17" s="314">
        <f t="shared" si="2"/>
        <v>0</v>
      </c>
      <c r="V17" s="314">
        <f t="shared" si="2"/>
        <v>0</v>
      </c>
      <c r="W17" s="314">
        <f t="shared" si="2"/>
        <v>0</v>
      </c>
      <c r="X17" s="314">
        <f t="shared" si="2"/>
        <v>0</v>
      </c>
      <c r="Y17" s="314">
        <f t="shared" si="2"/>
        <v>0</v>
      </c>
      <c r="Z17" s="219"/>
      <c r="AA17" s="219"/>
      <c r="AB17" s="219"/>
      <c r="AC17" s="219"/>
      <c r="AD17" s="219"/>
      <c r="AE17" s="219"/>
      <c r="AF17" s="219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</row>
    <row r="18" spans="1:69" x14ac:dyDescent="0.2">
      <c r="A18" s="299"/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19"/>
      <c r="AA18" s="219"/>
      <c r="AB18" s="219"/>
      <c r="AC18" s="219"/>
      <c r="AD18" s="219"/>
      <c r="AE18" s="219"/>
      <c r="AF18" s="219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</row>
    <row r="19" spans="1:69" x14ac:dyDescent="0.2">
      <c r="A19" s="309" t="s">
        <v>175</v>
      </c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1"/>
      <c r="Z19" s="219"/>
      <c r="AA19" s="219"/>
      <c r="AB19" s="219"/>
      <c r="AC19" s="219"/>
      <c r="AD19" s="219"/>
      <c r="AE19" s="219"/>
      <c r="AF19" s="219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</row>
    <row r="20" spans="1:69" x14ac:dyDescent="0.2">
      <c r="A20" s="299" t="s">
        <v>294</v>
      </c>
      <c r="B20" s="312">
        <f>+'8. Cash Requirement'!E17</f>
        <v>150000</v>
      </c>
      <c r="C20" s="312">
        <v>0</v>
      </c>
      <c r="D20" s="312">
        <v>0</v>
      </c>
      <c r="E20" s="312">
        <v>0</v>
      </c>
      <c r="F20" s="312">
        <v>0</v>
      </c>
      <c r="G20" s="312">
        <v>0</v>
      </c>
      <c r="H20" s="312">
        <v>0</v>
      </c>
      <c r="I20" s="312">
        <v>0</v>
      </c>
      <c r="J20" s="312">
        <v>0</v>
      </c>
      <c r="K20" s="312">
        <v>0</v>
      </c>
      <c r="L20" s="312">
        <v>0</v>
      </c>
      <c r="M20" s="312">
        <v>0</v>
      </c>
      <c r="N20" s="312">
        <v>0</v>
      </c>
      <c r="O20" s="312">
        <v>0</v>
      </c>
      <c r="P20" s="312">
        <v>0</v>
      </c>
      <c r="Q20" s="312">
        <v>0</v>
      </c>
      <c r="R20" s="312">
        <v>0</v>
      </c>
      <c r="S20" s="312">
        <v>0</v>
      </c>
      <c r="T20" s="312">
        <v>0</v>
      </c>
      <c r="U20" s="312">
        <v>0</v>
      </c>
      <c r="V20" s="312">
        <v>0</v>
      </c>
      <c r="W20" s="312">
        <v>0</v>
      </c>
      <c r="X20" s="312">
        <v>0</v>
      </c>
      <c r="Y20" s="312">
        <v>0</v>
      </c>
      <c r="Z20" s="219"/>
      <c r="AA20" s="219"/>
      <c r="AB20" s="219"/>
      <c r="AC20" s="219"/>
      <c r="AD20" s="219"/>
      <c r="AE20" s="219"/>
      <c r="AF20" s="219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</row>
    <row r="21" spans="1:69" x14ac:dyDescent="0.2">
      <c r="A21" s="299" t="s">
        <v>122</v>
      </c>
      <c r="B21" s="313">
        <f>+B20/36</f>
        <v>4166.666666666667</v>
      </c>
      <c r="C21" s="313">
        <f>+B21</f>
        <v>4166.666666666667</v>
      </c>
      <c r="D21" s="313">
        <f t="shared" ref="D21:Y21" si="3">+C21</f>
        <v>4166.666666666667</v>
      </c>
      <c r="E21" s="313">
        <f t="shared" si="3"/>
        <v>4166.666666666667</v>
      </c>
      <c r="F21" s="313">
        <f t="shared" si="3"/>
        <v>4166.666666666667</v>
      </c>
      <c r="G21" s="313">
        <f t="shared" si="3"/>
        <v>4166.666666666667</v>
      </c>
      <c r="H21" s="313">
        <f t="shared" si="3"/>
        <v>4166.666666666667</v>
      </c>
      <c r="I21" s="313">
        <f t="shared" si="3"/>
        <v>4166.666666666667</v>
      </c>
      <c r="J21" s="313">
        <f t="shared" si="3"/>
        <v>4166.666666666667</v>
      </c>
      <c r="K21" s="313">
        <f t="shared" si="3"/>
        <v>4166.666666666667</v>
      </c>
      <c r="L21" s="313">
        <f t="shared" si="3"/>
        <v>4166.666666666667</v>
      </c>
      <c r="M21" s="313">
        <f t="shared" si="3"/>
        <v>4166.666666666667</v>
      </c>
      <c r="N21" s="313">
        <f t="shared" si="3"/>
        <v>4166.666666666667</v>
      </c>
      <c r="O21" s="313">
        <f t="shared" si="3"/>
        <v>4166.666666666667</v>
      </c>
      <c r="P21" s="313">
        <f t="shared" si="3"/>
        <v>4166.666666666667</v>
      </c>
      <c r="Q21" s="313">
        <f t="shared" si="3"/>
        <v>4166.666666666667</v>
      </c>
      <c r="R21" s="313">
        <f t="shared" si="3"/>
        <v>4166.666666666667</v>
      </c>
      <c r="S21" s="313">
        <f t="shared" si="3"/>
        <v>4166.666666666667</v>
      </c>
      <c r="T21" s="313">
        <f t="shared" si="3"/>
        <v>4166.666666666667</v>
      </c>
      <c r="U21" s="313">
        <f t="shared" si="3"/>
        <v>4166.666666666667</v>
      </c>
      <c r="V21" s="313">
        <f t="shared" si="3"/>
        <v>4166.666666666667</v>
      </c>
      <c r="W21" s="313">
        <f t="shared" si="3"/>
        <v>4166.666666666667</v>
      </c>
      <c r="X21" s="313">
        <f t="shared" si="3"/>
        <v>4166.666666666667</v>
      </c>
      <c r="Y21" s="313">
        <f t="shared" si="3"/>
        <v>4166.666666666667</v>
      </c>
      <c r="Z21" s="219"/>
      <c r="AA21" s="219"/>
      <c r="AB21" s="219"/>
      <c r="AC21" s="219"/>
      <c r="AD21" s="219"/>
      <c r="AE21" s="219"/>
      <c r="AF21" s="219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</row>
    <row r="22" spans="1:69" x14ac:dyDescent="0.2">
      <c r="A22" s="315" t="s">
        <v>176</v>
      </c>
      <c r="B22" s="314">
        <f>+B20-B21</f>
        <v>145833.33333333334</v>
      </c>
      <c r="C22" s="314">
        <f>+B22-C21</f>
        <v>141666.66666666669</v>
      </c>
      <c r="D22" s="314">
        <f t="shared" ref="D22:Y22" si="4">+C22-D21</f>
        <v>137500.00000000003</v>
      </c>
      <c r="E22" s="314">
        <f t="shared" si="4"/>
        <v>133333.33333333337</v>
      </c>
      <c r="F22" s="314">
        <f t="shared" si="4"/>
        <v>129166.6666666667</v>
      </c>
      <c r="G22" s="314">
        <f t="shared" si="4"/>
        <v>125000.00000000003</v>
      </c>
      <c r="H22" s="314">
        <f t="shared" si="4"/>
        <v>120833.33333333336</v>
      </c>
      <c r="I22" s="314">
        <f t="shared" si="4"/>
        <v>116666.66666666669</v>
      </c>
      <c r="J22" s="314">
        <f t="shared" si="4"/>
        <v>112500.00000000001</v>
      </c>
      <c r="K22" s="314">
        <f t="shared" si="4"/>
        <v>108333.33333333334</v>
      </c>
      <c r="L22" s="314">
        <f t="shared" si="4"/>
        <v>104166.66666666667</v>
      </c>
      <c r="M22" s="314">
        <f t="shared" si="4"/>
        <v>100000</v>
      </c>
      <c r="N22" s="314">
        <f t="shared" si="4"/>
        <v>95833.333333333328</v>
      </c>
      <c r="O22" s="314">
        <f t="shared" si="4"/>
        <v>91666.666666666657</v>
      </c>
      <c r="P22" s="314">
        <f t="shared" si="4"/>
        <v>87499.999999999985</v>
      </c>
      <c r="Q22" s="314">
        <f t="shared" si="4"/>
        <v>83333.333333333314</v>
      </c>
      <c r="R22" s="314">
        <f t="shared" si="4"/>
        <v>79166.666666666642</v>
      </c>
      <c r="S22" s="314">
        <f t="shared" si="4"/>
        <v>74999.999999999971</v>
      </c>
      <c r="T22" s="314">
        <f t="shared" si="4"/>
        <v>70833.333333333299</v>
      </c>
      <c r="U22" s="314">
        <f t="shared" si="4"/>
        <v>66666.666666666628</v>
      </c>
      <c r="V22" s="314">
        <f t="shared" si="4"/>
        <v>62499.999999999964</v>
      </c>
      <c r="W22" s="314">
        <f t="shared" si="4"/>
        <v>58333.333333333299</v>
      </c>
      <c r="X22" s="314">
        <f t="shared" si="4"/>
        <v>54166.666666666635</v>
      </c>
      <c r="Y22" s="314">
        <f t="shared" si="4"/>
        <v>49999.999999999971</v>
      </c>
      <c r="Z22" s="219"/>
      <c r="AA22" s="219"/>
      <c r="AB22" s="219"/>
      <c r="AC22" s="219"/>
      <c r="AD22" s="219"/>
      <c r="AE22" s="219"/>
      <c r="AF22" s="219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</row>
    <row r="23" spans="1:69" x14ac:dyDescent="0.2">
      <c r="A23" s="299"/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19"/>
      <c r="AA23" s="219"/>
      <c r="AB23" s="219"/>
      <c r="AC23" s="219"/>
      <c r="AD23" s="219"/>
      <c r="AE23" s="219"/>
      <c r="AF23" s="219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</row>
    <row r="24" spans="1:69" x14ac:dyDescent="0.2">
      <c r="A24" s="299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19"/>
      <c r="AA24" s="219"/>
      <c r="AB24" s="219"/>
      <c r="AC24" s="219"/>
      <c r="AD24" s="219"/>
      <c r="AE24" s="219"/>
      <c r="AF24" s="219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</row>
    <row r="25" spans="1:69" x14ac:dyDescent="0.2">
      <c r="A25" s="299"/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19"/>
      <c r="AA25" s="219"/>
      <c r="AB25" s="219"/>
      <c r="AC25" s="219"/>
      <c r="AD25" s="219"/>
      <c r="AE25" s="219"/>
      <c r="AF25" s="219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</row>
    <row r="26" spans="1:69" x14ac:dyDescent="0.2">
      <c r="A26" s="299"/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19"/>
      <c r="AA26" s="219"/>
      <c r="AB26" s="219"/>
      <c r="AC26" s="219"/>
      <c r="AD26" s="219"/>
      <c r="AE26" s="219"/>
      <c r="AF26" s="219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</row>
    <row r="27" spans="1:69" x14ac:dyDescent="0.2">
      <c r="A27" s="299"/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19"/>
      <c r="AA27" s="219"/>
      <c r="AB27" s="219"/>
      <c r="AC27" s="219"/>
      <c r="AD27" s="219"/>
      <c r="AE27" s="219"/>
      <c r="AF27" s="219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69" x14ac:dyDescent="0.2">
      <c r="A28" s="299"/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19"/>
      <c r="AA28" s="219"/>
      <c r="AB28" s="219"/>
      <c r="AC28" s="219"/>
      <c r="AD28" s="219"/>
      <c r="AE28" s="219"/>
      <c r="AF28" s="219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69" x14ac:dyDescent="0.2">
      <c r="A29" s="299"/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19"/>
      <c r="AA29" s="219"/>
      <c r="AB29" s="219"/>
      <c r="AC29" s="219"/>
      <c r="AD29" s="219"/>
      <c r="AE29" s="219"/>
      <c r="AF29" s="219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69" x14ac:dyDescent="0.2">
      <c r="A30" s="299"/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19"/>
      <c r="AA30" s="219"/>
      <c r="AB30" s="219"/>
      <c r="AC30" s="219"/>
      <c r="AD30" s="219"/>
      <c r="AE30" s="219"/>
      <c r="AF30" s="219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69" x14ac:dyDescent="0.2">
      <c r="A31" s="299"/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19"/>
      <c r="AA31" s="219"/>
      <c r="AB31" s="219"/>
      <c r="AC31" s="219"/>
      <c r="AD31" s="219"/>
      <c r="AE31" s="219"/>
      <c r="AF31" s="219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</row>
    <row r="32" spans="1:69" x14ac:dyDescent="0.2">
      <c r="A32" s="299"/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19"/>
      <c r="AA32" s="219"/>
      <c r="AB32" s="219"/>
      <c r="AC32" s="219"/>
      <c r="AD32" s="219"/>
      <c r="AE32" s="219"/>
      <c r="AF32" s="219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</row>
    <row r="33" spans="1:69" x14ac:dyDescent="0.2">
      <c r="A33" s="299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19"/>
      <c r="AA33" s="219"/>
      <c r="AB33" s="219"/>
      <c r="AC33" s="219"/>
      <c r="AD33" s="219"/>
      <c r="AE33" s="219"/>
      <c r="AF33" s="219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</row>
    <row r="34" spans="1:69" x14ac:dyDescent="0.2">
      <c r="A34" s="299"/>
      <c r="B34" s="303"/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219"/>
      <c r="AA34" s="219"/>
      <c r="AB34" s="219"/>
      <c r="AC34" s="219"/>
      <c r="AD34" s="219"/>
      <c r="AE34" s="219"/>
      <c r="AF34" s="219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</row>
    <row r="35" spans="1:69" x14ac:dyDescent="0.2">
      <c r="A35" s="299"/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19"/>
      <c r="AA35" s="219"/>
      <c r="AB35" s="219"/>
      <c r="AC35" s="219"/>
      <c r="AD35" s="219"/>
      <c r="AE35" s="219"/>
      <c r="AF35" s="219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</row>
    <row r="36" spans="1:69" x14ac:dyDescent="0.2">
      <c r="A36" s="299"/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19"/>
      <c r="AA36" s="219"/>
      <c r="AB36" s="219"/>
      <c r="AC36" s="219"/>
      <c r="AD36" s="219"/>
      <c r="AE36" s="219"/>
      <c r="AF36" s="219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</row>
    <row r="37" spans="1:69" x14ac:dyDescent="0.2">
      <c r="A37" s="299"/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19"/>
      <c r="AA37" s="219"/>
      <c r="AB37" s="219"/>
      <c r="AC37" s="219"/>
      <c r="AD37" s="219"/>
      <c r="AE37" s="219"/>
      <c r="AF37" s="219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</row>
    <row r="38" spans="1:69" x14ac:dyDescent="0.2">
      <c r="A38" s="299"/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19"/>
      <c r="AA38" s="219"/>
      <c r="AB38" s="219"/>
      <c r="AC38" s="219"/>
      <c r="AD38" s="219"/>
      <c r="AE38" s="219"/>
      <c r="AF38" s="219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</row>
    <row r="39" spans="1:69" x14ac:dyDescent="0.2">
      <c r="A39" s="299"/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19"/>
      <c r="AA39" s="219"/>
      <c r="AB39" s="219"/>
      <c r="AC39" s="219"/>
      <c r="AD39" s="219"/>
      <c r="AE39" s="219"/>
      <c r="AF39" s="219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</row>
    <row r="40" spans="1:69" x14ac:dyDescent="0.2">
      <c r="A40" s="299"/>
      <c r="B40" s="299"/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19"/>
      <c r="AA40" s="219"/>
      <c r="AB40" s="219"/>
      <c r="AC40" s="219"/>
      <c r="AD40" s="219"/>
      <c r="AE40" s="219"/>
      <c r="AF40" s="219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</row>
    <row r="41" spans="1:69" x14ac:dyDescent="0.2">
      <c r="A41" s="299"/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19"/>
      <c r="AA41" s="219"/>
      <c r="AB41" s="219"/>
      <c r="AC41" s="219"/>
      <c r="AD41" s="219"/>
      <c r="AE41" s="219"/>
      <c r="AF41" s="219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</row>
    <row r="42" spans="1:69" x14ac:dyDescent="0.2">
      <c r="A42" s="299"/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19"/>
      <c r="AA42" s="219"/>
      <c r="AB42" s="219"/>
      <c r="AC42" s="219"/>
      <c r="AD42" s="219"/>
      <c r="AE42" s="219"/>
      <c r="AF42" s="219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</row>
    <row r="43" spans="1:69" x14ac:dyDescent="0.2">
      <c r="A43" s="219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</row>
    <row r="44" spans="1:69" x14ac:dyDescent="0.2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</row>
    <row r="45" spans="1:69" x14ac:dyDescent="0.2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</row>
    <row r="46" spans="1:69" x14ac:dyDescent="0.2">
      <c r="A46" s="219"/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</row>
    <row r="47" spans="1:69" x14ac:dyDescent="0.2">
      <c r="A47" s="219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</row>
    <row r="48" spans="1:69" x14ac:dyDescent="0.2">
      <c r="A48" s="219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</row>
    <row r="49" spans="1:69" x14ac:dyDescent="0.2">
      <c r="A49" s="214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</row>
    <row r="50" spans="1:69" x14ac:dyDescent="0.2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</row>
    <row r="51" spans="1:69" x14ac:dyDescent="0.2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</row>
    <row r="52" spans="1:69" x14ac:dyDescent="0.2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</row>
    <row r="53" spans="1:69" x14ac:dyDescent="0.2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</row>
    <row r="54" spans="1:69" x14ac:dyDescent="0.2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  <c r="BQ54" s="214"/>
    </row>
    <row r="55" spans="1:69" x14ac:dyDescent="0.2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  <c r="BI55" s="214"/>
      <c r="BJ55" s="214"/>
      <c r="BK55" s="214"/>
      <c r="BL55" s="214"/>
      <c r="BM55" s="214"/>
      <c r="BN55" s="214"/>
      <c r="BO55" s="214"/>
      <c r="BP55" s="214"/>
      <c r="BQ55" s="214"/>
    </row>
    <row r="56" spans="1:69" x14ac:dyDescent="0.2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  <c r="BQ56" s="214"/>
    </row>
    <row r="57" spans="1:69" x14ac:dyDescent="0.2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</row>
    <row r="58" spans="1:69" x14ac:dyDescent="0.2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</row>
    <row r="59" spans="1:69" x14ac:dyDescent="0.2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</row>
    <row r="60" spans="1:69" x14ac:dyDescent="0.2">
      <c r="A60" s="214"/>
      <c r="B60" s="214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</row>
    <row r="61" spans="1:69" x14ac:dyDescent="0.2">
      <c r="A61" s="214"/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</row>
    <row r="62" spans="1:69" x14ac:dyDescent="0.2">
      <c r="A62" s="214"/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  <c r="BQ62" s="214"/>
    </row>
    <row r="63" spans="1:69" x14ac:dyDescent="0.2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</row>
    <row r="64" spans="1:69" x14ac:dyDescent="0.2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</row>
    <row r="65" spans="1:69" x14ac:dyDescent="0.2">
      <c r="A65" s="214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</row>
    <row r="66" spans="1:69" x14ac:dyDescent="0.2">
      <c r="A66" s="214"/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</row>
    <row r="67" spans="1:69" x14ac:dyDescent="0.2">
      <c r="A67" s="214"/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</row>
    <row r="68" spans="1:69" x14ac:dyDescent="0.2">
      <c r="A68" s="214"/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</row>
    <row r="69" spans="1:69" x14ac:dyDescent="0.2">
      <c r="A69" s="214"/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</row>
    <row r="70" spans="1:69" x14ac:dyDescent="0.2">
      <c r="A70" s="214"/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</row>
    <row r="71" spans="1:69" x14ac:dyDescent="0.2">
      <c r="A71" s="214"/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</row>
    <row r="72" spans="1:69" x14ac:dyDescent="0.2">
      <c r="A72" s="214"/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</row>
    <row r="73" spans="1:69" x14ac:dyDescent="0.2">
      <c r="A73" s="214"/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</row>
    <row r="74" spans="1:69" x14ac:dyDescent="0.2">
      <c r="A74" s="214"/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</row>
    <row r="75" spans="1:69" x14ac:dyDescent="0.2">
      <c r="A75" s="214"/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</row>
    <row r="76" spans="1:69" x14ac:dyDescent="0.2">
      <c r="A76" s="214"/>
      <c r="B76" s="214"/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</row>
    <row r="77" spans="1:69" x14ac:dyDescent="0.2">
      <c r="A77" s="214"/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</row>
    <row r="78" spans="1:69" x14ac:dyDescent="0.2">
      <c r="A78" s="214"/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</row>
    <row r="79" spans="1:69" x14ac:dyDescent="0.2">
      <c r="A79" s="214"/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</row>
    <row r="80" spans="1:69" x14ac:dyDescent="0.2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</row>
    <row r="81" spans="1:69" x14ac:dyDescent="0.2">
      <c r="A81" s="214"/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</row>
    <row r="82" spans="1:69" x14ac:dyDescent="0.2">
      <c r="A82" s="214"/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</row>
    <row r="83" spans="1:69" x14ac:dyDescent="0.2">
      <c r="A83" s="214"/>
      <c r="B83" s="214"/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</row>
    <row r="84" spans="1:69" x14ac:dyDescent="0.2">
      <c r="A84" s="214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</row>
    <row r="85" spans="1:69" x14ac:dyDescent="0.2">
      <c r="A85" s="214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</row>
    <row r="86" spans="1:69" x14ac:dyDescent="0.2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</row>
    <row r="87" spans="1:69" x14ac:dyDescent="0.2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  <c r="BO87" s="214"/>
      <c r="BP87" s="214"/>
      <c r="BQ87" s="214"/>
    </row>
    <row r="88" spans="1:69" x14ac:dyDescent="0.2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  <c r="BO88" s="214"/>
      <c r="BP88" s="214"/>
      <c r="BQ88" s="214"/>
    </row>
    <row r="89" spans="1:69" x14ac:dyDescent="0.2">
      <c r="A89" s="214"/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  <c r="BQ89" s="214"/>
    </row>
    <row r="90" spans="1:69" x14ac:dyDescent="0.2">
      <c r="A90" s="214"/>
      <c r="B90" s="214"/>
      <c r="C90" s="214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  <c r="BQ90" s="214"/>
    </row>
    <row r="91" spans="1:69" x14ac:dyDescent="0.2">
      <c r="A91" s="214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  <c r="BQ91" s="214"/>
    </row>
    <row r="92" spans="1:69" x14ac:dyDescent="0.2">
      <c r="A92" s="214"/>
      <c r="B92" s="214"/>
      <c r="C92" s="214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  <c r="BQ92" s="214"/>
    </row>
    <row r="93" spans="1:69" x14ac:dyDescent="0.2">
      <c r="A93" s="214"/>
      <c r="B93" s="214"/>
      <c r="C93" s="214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  <c r="BO93" s="214"/>
      <c r="BP93" s="214"/>
      <c r="BQ93" s="214"/>
    </row>
    <row r="94" spans="1:69" x14ac:dyDescent="0.2">
      <c r="A94" s="214"/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  <c r="BO94" s="214"/>
      <c r="BP94" s="214"/>
      <c r="BQ94" s="214"/>
    </row>
    <row r="95" spans="1:69" x14ac:dyDescent="0.2">
      <c r="A95" s="214"/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  <c r="BQ95" s="214"/>
    </row>
    <row r="96" spans="1:69" x14ac:dyDescent="0.2">
      <c r="A96" s="214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  <c r="BO96" s="214"/>
      <c r="BP96" s="214"/>
      <c r="BQ96" s="214"/>
    </row>
    <row r="97" spans="1:69" x14ac:dyDescent="0.2">
      <c r="A97" s="214"/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  <c r="BO97" s="214"/>
      <c r="BP97" s="214"/>
      <c r="BQ97" s="214"/>
    </row>
    <row r="98" spans="1:69" x14ac:dyDescent="0.2">
      <c r="A98" s="214"/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</row>
    <row r="99" spans="1:69" x14ac:dyDescent="0.2">
      <c r="A99" s="214"/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  <c r="BQ99" s="214"/>
    </row>
    <row r="100" spans="1:69" x14ac:dyDescent="0.2">
      <c r="A100" s="214"/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  <c r="BQ100" s="214"/>
    </row>
    <row r="101" spans="1:69" x14ac:dyDescent="0.2">
      <c r="A101" s="214"/>
      <c r="B101" s="214"/>
      <c r="C101" s="214"/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  <c r="BQ101" s="214"/>
    </row>
    <row r="102" spans="1:69" x14ac:dyDescent="0.2">
      <c r="A102" s="214"/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4"/>
      <c r="BQ102" s="214"/>
    </row>
    <row r="103" spans="1:69" x14ac:dyDescent="0.2">
      <c r="A103" s="214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</row>
    <row r="104" spans="1:69" x14ac:dyDescent="0.2">
      <c r="A104" s="214"/>
      <c r="B104" s="214"/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4"/>
      <c r="BQ104" s="214"/>
    </row>
    <row r="105" spans="1:69" x14ac:dyDescent="0.2">
      <c r="A105" s="214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</row>
    <row r="106" spans="1:69" x14ac:dyDescent="0.2">
      <c r="A106" s="214"/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  <c r="BO106" s="214"/>
      <c r="BP106" s="214"/>
      <c r="BQ106" s="214"/>
    </row>
    <row r="107" spans="1:69" x14ac:dyDescent="0.2">
      <c r="A107" s="214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  <c r="BQ107" s="214"/>
    </row>
    <row r="108" spans="1:69" x14ac:dyDescent="0.2">
      <c r="A108" s="214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  <c r="BO108" s="214"/>
      <c r="BP108" s="214"/>
      <c r="BQ108" s="214"/>
    </row>
    <row r="109" spans="1:69" x14ac:dyDescent="0.2">
      <c r="A109" s="214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  <c r="BI109" s="214"/>
      <c r="BJ109" s="214"/>
      <c r="BK109" s="214"/>
      <c r="BL109" s="214"/>
      <c r="BM109" s="214"/>
      <c r="BN109" s="214"/>
      <c r="BO109" s="214"/>
      <c r="BP109" s="214"/>
      <c r="BQ109" s="214"/>
    </row>
    <row r="110" spans="1:69" x14ac:dyDescent="0.2">
      <c r="A110" s="214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</row>
    <row r="111" spans="1:69" x14ac:dyDescent="0.2">
      <c r="A111" s="214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  <c r="BQ111" s="214"/>
    </row>
    <row r="112" spans="1:69" x14ac:dyDescent="0.2">
      <c r="A112" s="214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4"/>
      <c r="BN112" s="214"/>
      <c r="BO112" s="214"/>
      <c r="BP112" s="214"/>
      <c r="BQ112" s="214"/>
    </row>
    <row r="113" spans="1:69" x14ac:dyDescent="0.2">
      <c r="A113" s="214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  <c r="BO113" s="214"/>
      <c r="BP113" s="214"/>
      <c r="BQ113" s="214"/>
    </row>
    <row r="114" spans="1:69" x14ac:dyDescent="0.2">
      <c r="A114" s="214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  <c r="BO114" s="214"/>
      <c r="BP114" s="214"/>
      <c r="BQ114" s="214"/>
    </row>
    <row r="115" spans="1:69" x14ac:dyDescent="0.2">
      <c r="A115" s="214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  <c r="BQ115" s="214"/>
    </row>
    <row r="116" spans="1:69" x14ac:dyDescent="0.2">
      <c r="A116" s="214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4"/>
      <c r="BN116" s="214"/>
      <c r="BO116" s="214"/>
      <c r="BP116" s="214"/>
      <c r="BQ116" s="214"/>
    </row>
    <row r="117" spans="1:69" x14ac:dyDescent="0.2">
      <c r="A117" s="214"/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</row>
    <row r="118" spans="1:69" x14ac:dyDescent="0.2">
      <c r="A118" s="214"/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4"/>
      <c r="BN118" s="214"/>
      <c r="BO118" s="214"/>
      <c r="BP118" s="214"/>
      <c r="BQ118" s="214"/>
    </row>
    <row r="119" spans="1:69" x14ac:dyDescent="0.2">
      <c r="A119" s="214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4"/>
      <c r="BN119" s="214"/>
      <c r="BO119" s="214"/>
      <c r="BP119" s="214"/>
      <c r="BQ119" s="214"/>
    </row>
    <row r="120" spans="1:69" x14ac:dyDescent="0.2">
      <c r="A120" s="214"/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4"/>
      <c r="BN120" s="214"/>
      <c r="BO120" s="214"/>
      <c r="BP120" s="214"/>
      <c r="BQ120" s="214"/>
    </row>
    <row r="121" spans="1:69" x14ac:dyDescent="0.2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4"/>
      <c r="BN121" s="214"/>
      <c r="BO121" s="214"/>
      <c r="BP121" s="214"/>
      <c r="BQ121" s="214"/>
    </row>
    <row r="122" spans="1:69" x14ac:dyDescent="0.2">
      <c r="A122" s="214"/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4"/>
      <c r="BN122" s="214"/>
      <c r="BO122" s="214"/>
      <c r="BP122" s="214"/>
      <c r="BQ122" s="214"/>
    </row>
    <row r="123" spans="1:69" x14ac:dyDescent="0.2">
      <c r="A123" s="214"/>
      <c r="B123" s="214"/>
      <c r="C123" s="214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  <c r="BI123" s="214"/>
      <c r="BJ123" s="214"/>
      <c r="BK123" s="214"/>
      <c r="BL123" s="214"/>
      <c r="BM123" s="214"/>
      <c r="BN123" s="214"/>
      <c r="BO123" s="214"/>
      <c r="BP123" s="214"/>
      <c r="BQ123" s="214"/>
    </row>
    <row r="124" spans="1:69" x14ac:dyDescent="0.2">
      <c r="A124" s="214"/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  <c r="BI124" s="214"/>
      <c r="BJ124" s="214"/>
      <c r="BK124" s="214"/>
      <c r="BL124" s="214"/>
      <c r="BM124" s="214"/>
      <c r="BN124" s="214"/>
      <c r="BO124" s="214"/>
      <c r="BP124" s="214"/>
      <c r="BQ124" s="214"/>
    </row>
    <row r="125" spans="1:69" x14ac:dyDescent="0.2">
      <c r="A125" s="214"/>
      <c r="B125" s="214"/>
      <c r="C125" s="214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14"/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  <c r="BI125" s="214"/>
      <c r="BJ125" s="214"/>
      <c r="BK125" s="214"/>
      <c r="BL125" s="214"/>
      <c r="BM125" s="214"/>
      <c r="BN125" s="214"/>
      <c r="BO125" s="214"/>
      <c r="BP125" s="214"/>
      <c r="BQ125" s="214"/>
    </row>
    <row r="126" spans="1:69" x14ac:dyDescent="0.2">
      <c r="A126" s="214"/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  <c r="BO126" s="214"/>
      <c r="BP126" s="214"/>
      <c r="BQ126" s="214"/>
    </row>
    <row r="127" spans="1:69" x14ac:dyDescent="0.2">
      <c r="A127" s="214"/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  <c r="BI127" s="214"/>
      <c r="BJ127" s="214"/>
      <c r="BK127" s="214"/>
      <c r="BL127" s="214"/>
      <c r="BM127" s="214"/>
      <c r="BN127" s="214"/>
      <c r="BO127" s="214"/>
      <c r="BP127" s="214"/>
      <c r="BQ127" s="214"/>
    </row>
    <row r="128" spans="1:69" x14ac:dyDescent="0.2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  <c r="BI128" s="214"/>
      <c r="BJ128" s="214"/>
      <c r="BK128" s="214"/>
      <c r="BL128" s="214"/>
      <c r="BM128" s="214"/>
      <c r="BN128" s="214"/>
      <c r="BO128" s="214"/>
      <c r="BP128" s="214"/>
      <c r="BQ128" s="214"/>
    </row>
    <row r="129" spans="1:69" x14ac:dyDescent="0.2">
      <c r="A129" s="214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  <c r="BI129" s="214"/>
      <c r="BJ129" s="214"/>
      <c r="BK129" s="214"/>
      <c r="BL129" s="214"/>
      <c r="BM129" s="214"/>
      <c r="BN129" s="214"/>
      <c r="BO129" s="214"/>
      <c r="BP129" s="214"/>
      <c r="BQ129" s="214"/>
    </row>
    <row r="130" spans="1:69" x14ac:dyDescent="0.2">
      <c r="A130" s="214"/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  <c r="BI130" s="214"/>
      <c r="BJ130" s="214"/>
      <c r="BK130" s="214"/>
      <c r="BL130" s="214"/>
      <c r="BM130" s="214"/>
      <c r="BN130" s="214"/>
      <c r="BO130" s="214"/>
      <c r="BP130" s="214"/>
      <c r="BQ130" s="214"/>
    </row>
    <row r="131" spans="1:69" x14ac:dyDescent="0.2">
      <c r="A131" s="214"/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  <c r="BI131" s="214"/>
      <c r="BJ131" s="214"/>
      <c r="BK131" s="214"/>
      <c r="BL131" s="214"/>
      <c r="BM131" s="214"/>
      <c r="BN131" s="214"/>
      <c r="BO131" s="214"/>
      <c r="BP131" s="214"/>
      <c r="BQ131" s="214"/>
    </row>
    <row r="132" spans="1:69" x14ac:dyDescent="0.2">
      <c r="A132" s="214"/>
      <c r="B132" s="214"/>
      <c r="C132" s="214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4"/>
      <c r="BN132" s="214"/>
      <c r="BO132" s="214"/>
      <c r="BP132" s="214"/>
      <c r="BQ132" s="214"/>
    </row>
    <row r="133" spans="1:69" x14ac:dyDescent="0.2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14"/>
      <c r="BL133" s="214"/>
      <c r="BM133" s="214"/>
      <c r="BN133" s="214"/>
      <c r="BO133" s="214"/>
      <c r="BP133" s="214"/>
      <c r="BQ133" s="214"/>
    </row>
    <row r="134" spans="1:69" x14ac:dyDescent="0.2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  <c r="BQ134" s="214"/>
    </row>
    <row r="135" spans="1:69" x14ac:dyDescent="0.2">
      <c r="A135" s="214"/>
      <c r="B135" s="214"/>
      <c r="C135" s="214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  <c r="BO135" s="214"/>
      <c r="BP135" s="214"/>
      <c r="BQ135" s="214"/>
    </row>
    <row r="136" spans="1:69" x14ac:dyDescent="0.2">
      <c r="A136" s="214"/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  <c r="BI136" s="214"/>
      <c r="BJ136" s="214"/>
      <c r="BK136" s="214"/>
      <c r="BL136" s="214"/>
      <c r="BM136" s="214"/>
      <c r="BN136" s="214"/>
      <c r="BO136" s="214"/>
      <c r="BP136" s="214"/>
      <c r="BQ136" s="214"/>
    </row>
    <row r="137" spans="1:69" x14ac:dyDescent="0.2">
      <c r="A137" s="214"/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  <c r="BO137" s="214"/>
      <c r="BP137" s="214"/>
      <c r="BQ137" s="214"/>
    </row>
    <row r="138" spans="1:69" x14ac:dyDescent="0.2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  <c r="BI138" s="214"/>
      <c r="BJ138" s="214"/>
      <c r="BK138" s="214"/>
      <c r="BL138" s="214"/>
      <c r="BM138" s="214"/>
      <c r="BN138" s="214"/>
      <c r="BO138" s="214"/>
      <c r="BP138" s="214"/>
      <c r="BQ138" s="214"/>
    </row>
    <row r="139" spans="1:69" x14ac:dyDescent="0.2">
      <c r="A139" s="214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  <c r="BI139" s="214"/>
      <c r="BJ139" s="214"/>
      <c r="BK139" s="214"/>
      <c r="BL139" s="214"/>
      <c r="BM139" s="214"/>
      <c r="BN139" s="214"/>
      <c r="BO139" s="214"/>
      <c r="BP139" s="214"/>
      <c r="BQ139" s="214"/>
    </row>
    <row r="140" spans="1:69" x14ac:dyDescent="0.2">
      <c r="A140" s="214"/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  <c r="BI140" s="214"/>
      <c r="BJ140" s="214"/>
      <c r="BK140" s="214"/>
      <c r="BL140" s="214"/>
      <c r="BM140" s="214"/>
      <c r="BN140" s="214"/>
      <c r="BO140" s="214"/>
      <c r="BP140" s="214"/>
      <c r="BQ140" s="214"/>
    </row>
    <row r="141" spans="1:69" x14ac:dyDescent="0.2">
      <c r="A141" s="214"/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  <c r="BI141" s="214"/>
      <c r="BJ141" s="214"/>
      <c r="BK141" s="214"/>
      <c r="BL141" s="214"/>
      <c r="BM141" s="214"/>
      <c r="BN141" s="214"/>
      <c r="BO141" s="214"/>
      <c r="BP141" s="214"/>
      <c r="BQ141" s="214"/>
    </row>
    <row r="142" spans="1:69" x14ac:dyDescent="0.2">
      <c r="A142" s="214"/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  <c r="BI142" s="214"/>
      <c r="BJ142" s="214"/>
      <c r="BK142" s="214"/>
      <c r="BL142" s="214"/>
      <c r="BM142" s="214"/>
      <c r="BN142" s="214"/>
      <c r="BO142" s="214"/>
      <c r="BP142" s="214"/>
      <c r="BQ142" s="214"/>
    </row>
    <row r="143" spans="1:69" x14ac:dyDescent="0.2">
      <c r="A143" s="214"/>
      <c r="B143" s="214"/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  <c r="AF143" s="214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  <c r="BI143" s="214"/>
      <c r="BJ143" s="214"/>
      <c r="BK143" s="214"/>
      <c r="BL143" s="214"/>
      <c r="BM143" s="214"/>
      <c r="BN143" s="214"/>
      <c r="BO143" s="214"/>
      <c r="BP143" s="214"/>
      <c r="BQ143" s="214"/>
    </row>
    <row r="144" spans="1:69" x14ac:dyDescent="0.2">
      <c r="A144" s="214"/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  <c r="BI144" s="214"/>
      <c r="BJ144" s="214"/>
      <c r="BK144" s="214"/>
      <c r="BL144" s="214"/>
      <c r="BM144" s="214"/>
      <c r="BN144" s="214"/>
      <c r="BO144" s="214"/>
      <c r="BP144" s="214"/>
      <c r="BQ144" s="214"/>
    </row>
    <row r="145" spans="1:69" x14ac:dyDescent="0.2">
      <c r="A145" s="214"/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  <c r="BI145" s="214"/>
      <c r="BJ145" s="214"/>
      <c r="BK145" s="214"/>
      <c r="BL145" s="214"/>
      <c r="BM145" s="214"/>
      <c r="BN145" s="214"/>
      <c r="BO145" s="214"/>
      <c r="BP145" s="214"/>
      <c r="BQ145" s="214"/>
    </row>
    <row r="146" spans="1:69" x14ac:dyDescent="0.2">
      <c r="A146" s="214"/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  <c r="BI146" s="214"/>
      <c r="BJ146" s="214"/>
      <c r="BK146" s="214"/>
      <c r="BL146" s="214"/>
      <c r="BM146" s="214"/>
      <c r="BN146" s="214"/>
      <c r="BO146" s="214"/>
      <c r="BP146" s="214"/>
      <c r="BQ146" s="214"/>
    </row>
    <row r="147" spans="1:69" x14ac:dyDescent="0.2">
      <c r="A147" s="214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4"/>
      <c r="BQ147" s="214"/>
    </row>
    <row r="148" spans="1:69" x14ac:dyDescent="0.2">
      <c r="A148" s="214"/>
      <c r="B148" s="214"/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  <c r="BI148" s="214"/>
      <c r="BJ148" s="214"/>
      <c r="BK148" s="214"/>
      <c r="BL148" s="214"/>
      <c r="BM148" s="214"/>
      <c r="BN148" s="214"/>
      <c r="BO148" s="214"/>
      <c r="BP148" s="214"/>
      <c r="BQ148" s="214"/>
    </row>
    <row r="149" spans="1:69" x14ac:dyDescent="0.2">
      <c r="A149" s="214"/>
      <c r="B149" s="214"/>
      <c r="C149" s="214"/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  <c r="BO149" s="214"/>
      <c r="BP149" s="214"/>
      <c r="BQ149" s="214"/>
    </row>
    <row r="150" spans="1:69" x14ac:dyDescent="0.2">
      <c r="A150" s="214"/>
      <c r="B150" s="214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  <c r="BI150" s="214"/>
      <c r="BJ150" s="214"/>
      <c r="BK150" s="214"/>
      <c r="BL150" s="214"/>
      <c r="BM150" s="214"/>
      <c r="BN150" s="214"/>
      <c r="BO150" s="214"/>
      <c r="BP150" s="214"/>
      <c r="BQ150" s="214"/>
    </row>
    <row r="151" spans="1:69" x14ac:dyDescent="0.2">
      <c r="A151" s="214"/>
      <c r="B151" s="214"/>
      <c r="C151" s="214"/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  <c r="BI151" s="214"/>
      <c r="BJ151" s="214"/>
      <c r="BK151" s="214"/>
      <c r="BL151" s="214"/>
      <c r="BM151" s="214"/>
      <c r="BN151" s="214"/>
      <c r="BO151" s="214"/>
      <c r="BP151" s="214"/>
      <c r="BQ151" s="214"/>
    </row>
    <row r="152" spans="1:69" x14ac:dyDescent="0.2">
      <c r="A152" s="214"/>
      <c r="B152" s="214"/>
      <c r="C152" s="214"/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  <c r="BI152" s="214"/>
      <c r="BJ152" s="214"/>
      <c r="BK152" s="214"/>
      <c r="BL152" s="214"/>
      <c r="BM152" s="214"/>
      <c r="BN152" s="214"/>
      <c r="BO152" s="214"/>
      <c r="BP152" s="214"/>
      <c r="BQ152" s="214"/>
    </row>
    <row r="153" spans="1:69" x14ac:dyDescent="0.2">
      <c r="A153" s="214"/>
      <c r="B153" s="214"/>
      <c r="C153" s="214"/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  <c r="BI153" s="214"/>
      <c r="BJ153" s="214"/>
      <c r="BK153" s="214"/>
      <c r="BL153" s="214"/>
      <c r="BM153" s="214"/>
      <c r="BN153" s="214"/>
      <c r="BO153" s="214"/>
      <c r="BP153" s="214"/>
      <c r="BQ153" s="214"/>
    </row>
    <row r="154" spans="1:69" x14ac:dyDescent="0.2">
      <c r="A154" s="214"/>
      <c r="B154" s="214"/>
      <c r="C154" s="214"/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  <c r="BI154" s="214"/>
      <c r="BJ154" s="214"/>
      <c r="BK154" s="214"/>
      <c r="BL154" s="214"/>
      <c r="BM154" s="214"/>
      <c r="BN154" s="214"/>
      <c r="BO154" s="214"/>
      <c r="BP154" s="214"/>
      <c r="BQ154" s="214"/>
    </row>
    <row r="155" spans="1:69" x14ac:dyDescent="0.2">
      <c r="A155" s="214"/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  <c r="BQ155" s="214"/>
    </row>
    <row r="156" spans="1:69" x14ac:dyDescent="0.2">
      <c r="A156" s="214"/>
      <c r="B156" s="214"/>
      <c r="C156" s="214"/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  <c r="BI156" s="214"/>
      <c r="BJ156" s="214"/>
      <c r="BK156" s="214"/>
      <c r="BL156" s="214"/>
      <c r="BM156" s="214"/>
      <c r="BN156" s="214"/>
      <c r="BO156" s="214"/>
      <c r="BP156" s="214"/>
      <c r="BQ156" s="214"/>
    </row>
    <row r="157" spans="1:69" x14ac:dyDescent="0.2">
      <c r="A157" s="214"/>
      <c r="B157" s="214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  <c r="BI157" s="214"/>
      <c r="BJ157" s="214"/>
      <c r="BK157" s="214"/>
      <c r="BL157" s="214"/>
      <c r="BM157" s="214"/>
      <c r="BN157" s="214"/>
      <c r="BO157" s="214"/>
      <c r="BP157" s="214"/>
      <c r="BQ157" s="214"/>
    </row>
    <row r="158" spans="1:69" x14ac:dyDescent="0.2">
      <c r="A158" s="214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/>
      <c r="AF158" s="214"/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  <c r="BI158" s="214"/>
      <c r="BJ158" s="214"/>
      <c r="BK158" s="214"/>
      <c r="BL158" s="214"/>
      <c r="BM158" s="214"/>
      <c r="BN158" s="214"/>
      <c r="BO158" s="214"/>
      <c r="BP158" s="214"/>
      <c r="BQ158" s="214"/>
    </row>
    <row r="159" spans="1:69" x14ac:dyDescent="0.2">
      <c r="A159" s="214"/>
      <c r="B159" s="214"/>
      <c r="C159" s="214"/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  <c r="BI159" s="214"/>
      <c r="BJ159" s="214"/>
      <c r="BK159" s="214"/>
      <c r="BL159" s="214"/>
      <c r="BM159" s="214"/>
      <c r="BN159" s="214"/>
      <c r="BO159" s="214"/>
      <c r="BP159" s="214"/>
      <c r="BQ159" s="214"/>
    </row>
    <row r="160" spans="1:69" x14ac:dyDescent="0.2">
      <c r="A160" s="214"/>
      <c r="B160" s="214"/>
      <c r="C160" s="214"/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  <c r="BI160" s="214"/>
      <c r="BJ160" s="214"/>
      <c r="BK160" s="214"/>
      <c r="BL160" s="214"/>
      <c r="BM160" s="214"/>
      <c r="BN160" s="214"/>
      <c r="BO160" s="214"/>
      <c r="BP160" s="214"/>
      <c r="BQ160" s="214"/>
    </row>
    <row r="161" spans="1:69" x14ac:dyDescent="0.2">
      <c r="A161" s="214"/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  <c r="BI161" s="214"/>
      <c r="BJ161" s="214"/>
      <c r="BK161" s="214"/>
      <c r="BL161" s="214"/>
      <c r="BM161" s="214"/>
      <c r="BN161" s="214"/>
      <c r="BO161" s="214"/>
      <c r="BP161" s="214"/>
      <c r="BQ161" s="214"/>
    </row>
    <row r="162" spans="1:69" x14ac:dyDescent="0.2">
      <c r="A162" s="214"/>
      <c r="B162" s="214"/>
      <c r="C162" s="214"/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  <c r="BQ162" s="214"/>
    </row>
    <row r="163" spans="1:69" x14ac:dyDescent="0.2">
      <c r="A163" s="214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  <c r="BI163" s="214"/>
      <c r="BJ163" s="214"/>
      <c r="BK163" s="214"/>
      <c r="BL163" s="214"/>
      <c r="BM163" s="214"/>
      <c r="BN163" s="214"/>
      <c r="BO163" s="214"/>
      <c r="BP163" s="214"/>
      <c r="BQ163" s="214"/>
    </row>
    <row r="164" spans="1:69" x14ac:dyDescent="0.2">
      <c r="A164" s="214"/>
      <c r="B164" s="214"/>
      <c r="C164" s="214"/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  <c r="BI164" s="214"/>
      <c r="BJ164" s="214"/>
      <c r="BK164" s="214"/>
      <c r="BL164" s="214"/>
      <c r="BM164" s="214"/>
      <c r="BN164" s="214"/>
      <c r="BO164" s="214"/>
      <c r="BP164" s="214"/>
      <c r="BQ164" s="214"/>
    </row>
    <row r="165" spans="1:69" x14ac:dyDescent="0.2">
      <c r="A165" s="214"/>
      <c r="B165" s="214"/>
      <c r="C165" s="214"/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  <c r="BI165" s="214"/>
      <c r="BJ165" s="214"/>
      <c r="BK165" s="214"/>
      <c r="BL165" s="214"/>
      <c r="BM165" s="214"/>
      <c r="BN165" s="214"/>
      <c r="BO165" s="214"/>
      <c r="BP165" s="214"/>
      <c r="BQ165" s="214"/>
    </row>
    <row r="166" spans="1:69" x14ac:dyDescent="0.2">
      <c r="A166" s="214"/>
      <c r="B166" s="214"/>
      <c r="C166" s="214"/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  <c r="AF166" s="214"/>
      <c r="AG166" s="214"/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  <c r="BI166" s="214"/>
      <c r="BJ166" s="214"/>
      <c r="BK166" s="214"/>
      <c r="BL166" s="214"/>
      <c r="BM166" s="214"/>
      <c r="BN166" s="214"/>
      <c r="BO166" s="214"/>
      <c r="BP166" s="214"/>
      <c r="BQ166" s="214"/>
    </row>
    <row r="167" spans="1:69" x14ac:dyDescent="0.2">
      <c r="A167" s="214"/>
      <c r="B167" s="214"/>
      <c r="C167" s="214"/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  <c r="AF167" s="214"/>
      <c r="AG167" s="214"/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  <c r="BI167" s="214"/>
      <c r="BJ167" s="214"/>
      <c r="BK167" s="214"/>
      <c r="BL167" s="214"/>
      <c r="BM167" s="214"/>
      <c r="BN167" s="214"/>
      <c r="BO167" s="214"/>
      <c r="BP167" s="214"/>
      <c r="BQ167" s="214"/>
    </row>
    <row r="168" spans="1:69" x14ac:dyDescent="0.2">
      <c r="A168" s="214"/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  <c r="BI168" s="214"/>
      <c r="BJ168" s="214"/>
      <c r="BK168" s="214"/>
      <c r="BL168" s="214"/>
      <c r="BM168" s="214"/>
      <c r="BN168" s="214"/>
      <c r="BO168" s="214"/>
      <c r="BP168" s="214"/>
      <c r="BQ168" s="214"/>
    </row>
    <row r="169" spans="1:69" x14ac:dyDescent="0.2">
      <c r="A169" s="214"/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4"/>
      <c r="BN169" s="214"/>
      <c r="BO169" s="214"/>
      <c r="BP169" s="214"/>
      <c r="BQ169" s="214"/>
    </row>
    <row r="170" spans="1:69" x14ac:dyDescent="0.2">
      <c r="A170" s="214"/>
      <c r="B170" s="214"/>
      <c r="C170" s="214"/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4"/>
      <c r="BN170" s="214"/>
      <c r="BO170" s="214"/>
      <c r="BP170" s="214"/>
      <c r="BQ170" s="214"/>
    </row>
    <row r="171" spans="1:69" x14ac:dyDescent="0.2">
      <c r="A171" s="214"/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4"/>
      <c r="BN171" s="214"/>
      <c r="BO171" s="214"/>
      <c r="BP171" s="214"/>
      <c r="BQ171" s="214"/>
    </row>
    <row r="172" spans="1:69" x14ac:dyDescent="0.2">
      <c r="A172" s="214"/>
      <c r="B172" s="214"/>
      <c r="C172" s="214"/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4"/>
      <c r="BN172" s="214"/>
      <c r="BO172" s="214"/>
      <c r="BP172" s="214"/>
      <c r="BQ172" s="214"/>
    </row>
    <row r="173" spans="1:69" x14ac:dyDescent="0.2">
      <c r="A173" s="214"/>
      <c r="B173" s="214"/>
      <c r="C173" s="214"/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4"/>
      <c r="BN173" s="214"/>
      <c r="BO173" s="214"/>
      <c r="BP173" s="214"/>
      <c r="BQ173" s="214"/>
    </row>
    <row r="174" spans="1:69" x14ac:dyDescent="0.2">
      <c r="A174" s="214"/>
      <c r="B174" s="214"/>
      <c r="C174" s="214"/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4"/>
      <c r="BN174" s="214"/>
      <c r="BO174" s="214"/>
      <c r="BP174" s="214"/>
      <c r="BQ174" s="214"/>
    </row>
    <row r="175" spans="1:69" x14ac:dyDescent="0.2">
      <c r="A175" s="214"/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4"/>
      <c r="BN175" s="214"/>
      <c r="BO175" s="214"/>
      <c r="BP175" s="214"/>
      <c r="BQ175" s="214"/>
    </row>
    <row r="176" spans="1:69" x14ac:dyDescent="0.2">
      <c r="A176" s="214"/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4"/>
      <c r="BN176" s="214"/>
      <c r="BO176" s="214"/>
      <c r="BP176" s="214"/>
      <c r="BQ176" s="214"/>
    </row>
    <row r="177" spans="1:69" x14ac:dyDescent="0.2">
      <c r="A177" s="214"/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4"/>
      <c r="BN177" s="214"/>
      <c r="BO177" s="214"/>
      <c r="BP177" s="214"/>
      <c r="BQ177" s="214"/>
    </row>
    <row r="178" spans="1:69" x14ac:dyDescent="0.2">
      <c r="A178" s="214"/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4"/>
      <c r="BN178" s="214"/>
      <c r="BO178" s="214"/>
      <c r="BP178" s="214"/>
      <c r="BQ178" s="214"/>
    </row>
    <row r="179" spans="1:69" x14ac:dyDescent="0.2">
      <c r="A179" s="214"/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4"/>
      <c r="T179" s="214"/>
      <c r="U179" s="21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4"/>
      <c r="BN179" s="214"/>
      <c r="BO179" s="214"/>
      <c r="BP179" s="214"/>
      <c r="BQ179" s="214"/>
    </row>
    <row r="180" spans="1:69" x14ac:dyDescent="0.2">
      <c r="A180" s="214"/>
      <c r="B180" s="214"/>
      <c r="C180" s="214"/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4"/>
      <c r="T180" s="214"/>
      <c r="U180" s="21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/>
      <c r="AF180" s="214"/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214"/>
      <c r="BP180" s="214"/>
      <c r="BQ180" s="214"/>
    </row>
    <row r="181" spans="1:69" x14ac:dyDescent="0.2">
      <c r="A181" s="214"/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/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  <c r="BI181" s="214"/>
      <c r="BJ181" s="214"/>
      <c r="BK181" s="214"/>
      <c r="BL181" s="214"/>
      <c r="BM181" s="214"/>
      <c r="BN181" s="214"/>
      <c r="BO181" s="214"/>
      <c r="BP181" s="214"/>
      <c r="BQ181" s="214"/>
    </row>
    <row r="182" spans="1:69" x14ac:dyDescent="0.2">
      <c r="A182" s="214"/>
      <c r="B182" s="214"/>
      <c r="C182" s="214"/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/>
      <c r="AF182" s="214"/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  <c r="BI182" s="214"/>
      <c r="BJ182" s="214"/>
      <c r="BK182" s="214"/>
      <c r="BL182" s="214"/>
      <c r="BM182" s="214"/>
      <c r="BN182" s="214"/>
      <c r="BO182" s="214"/>
      <c r="BP182" s="214"/>
      <c r="BQ182" s="214"/>
    </row>
    <row r="183" spans="1:69" x14ac:dyDescent="0.2">
      <c r="A183" s="214"/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/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  <c r="BI183" s="214"/>
      <c r="BJ183" s="214"/>
      <c r="BK183" s="214"/>
      <c r="BL183" s="214"/>
      <c r="BM183" s="214"/>
      <c r="BN183" s="214"/>
      <c r="BO183" s="214"/>
      <c r="BP183" s="214"/>
      <c r="BQ183" s="214"/>
    </row>
    <row r="184" spans="1:69" x14ac:dyDescent="0.2">
      <c r="A184" s="214"/>
      <c r="B184" s="214"/>
      <c r="C184" s="214"/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/>
      <c r="AF184" s="214"/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  <c r="BI184" s="214"/>
      <c r="BJ184" s="214"/>
      <c r="BK184" s="214"/>
      <c r="BL184" s="214"/>
      <c r="BM184" s="214"/>
      <c r="BN184" s="214"/>
      <c r="BO184" s="214"/>
      <c r="BP184" s="214"/>
      <c r="BQ184" s="214"/>
    </row>
    <row r="185" spans="1:69" x14ac:dyDescent="0.2">
      <c r="A185" s="214"/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/>
      <c r="AF185" s="214"/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  <c r="BI185" s="214"/>
      <c r="BJ185" s="214"/>
      <c r="BK185" s="214"/>
      <c r="BL185" s="214"/>
      <c r="BM185" s="214"/>
      <c r="BN185" s="214"/>
      <c r="BO185" s="214"/>
      <c r="BP185" s="214"/>
      <c r="BQ185" s="214"/>
    </row>
    <row r="186" spans="1:69" x14ac:dyDescent="0.2">
      <c r="A186" s="214"/>
      <c r="B186" s="214"/>
      <c r="C186" s="214"/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  <c r="BI186" s="214"/>
      <c r="BJ186" s="214"/>
      <c r="BK186" s="214"/>
      <c r="BL186" s="214"/>
      <c r="BM186" s="214"/>
      <c r="BN186" s="214"/>
      <c r="BO186" s="214"/>
      <c r="BP186" s="214"/>
      <c r="BQ186" s="214"/>
    </row>
    <row r="187" spans="1:69" x14ac:dyDescent="0.2">
      <c r="A187" s="214"/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4"/>
      <c r="BN187" s="214"/>
      <c r="BO187" s="214"/>
      <c r="BP187" s="214"/>
      <c r="BQ187" s="214"/>
    </row>
    <row r="188" spans="1:69" x14ac:dyDescent="0.2">
      <c r="A188" s="214"/>
      <c r="B188" s="214"/>
      <c r="C188" s="214"/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4"/>
      <c r="BN188" s="214"/>
      <c r="BO188" s="214"/>
      <c r="BP188" s="214"/>
      <c r="BQ188" s="214"/>
    </row>
    <row r="189" spans="1:69" x14ac:dyDescent="0.2">
      <c r="A189" s="214"/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4"/>
      <c r="BN189" s="214"/>
      <c r="BO189" s="214"/>
      <c r="BP189" s="214"/>
      <c r="BQ189" s="214"/>
    </row>
    <row r="190" spans="1:69" x14ac:dyDescent="0.2">
      <c r="A190" s="214"/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4"/>
      <c r="BN190" s="214"/>
      <c r="BO190" s="214"/>
      <c r="BP190" s="214"/>
      <c r="BQ190" s="214"/>
    </row>
    <row r="191" spans="1:69" x14ac:dyDescent="0.2">
      <c r="A191" s="214"/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4"/>
      <c r="BN191" s="214"/>
      <c r="BO191" s="214"/>
      <c r="BP191" s="214"/>
      <c r="BQ191" s="214"/>
    </row>
    <row r="192" spans="1:69" x14ac:dyDescent="0.2">
      <c r="A192" s="214"/>
      <c r="B192" s="214"/>
      <c r="C192" s="214"/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4"/>
      <c r="BN192" s="214"/>
      <c r="BO192" s="214"/>
      <c r="BP192" s="214"/>
      <c r="BQ192" s="214"/>
    </row>
    <row r="193" spans="1:69" x14ac:dyDescent="0.2">
      <c r="A193" s="214"/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4"/>
      <c r="BN193" s="214"/>
      <c r="BO193" s="214"/>
      <c r="BP193" s="214"/>
      <c r="BQ193" s="214"/>
    </row>
    <row r="194" spans="1:69" x14ac:dyDescent="0.2">
      <c r="A194" s="214"/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4"/>
      <c r="BN194" s="214"/>
      <c r="BO194" s="214"/>
      <c r="BP194" s="214"/>
      <c r="BQ194" s="214"/>
    </row>
    <row r="195" spans="1:69" x14ac:dyDescent="0.2">
      <c r="A195" s="214"/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4"/>
      <c r="BN195" s="214"/>
      <c r="BO195" s="214"/>
      <c r="BP195" s="214"/>
      <c r="BQ195" s="214"/>
    </row>
    <row r="196" spans="1:69" x14ac:dyDescent="0.2">
      <c r="A196" s="214"/>
      <c r="B196" s="214"/>
      <c r="C196" s="214"/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4"/>
      <c r="BN196" s="214"/>
      <c r="BO196" s="214"/>
      <c r="BP196" s="214"/>
      <c r="BQ196" s="214"/>
    </row>
    <row r="197" spans="1:69" x14ac:dyDescent="0.2">
      <c r="A197" s="214"/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4"/>
      <c r="BN197" s="214"/>
      <c r="BO197" s="214"/>
      <c r="BP197" s="214"/>
      <c r="BQ197" s="214"/>
    </row>
    <row r="198" spans="1:69" x14ac:dyDescent="0.2">
      <c r="A198" s="214"/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4"/>
      <c r="BN198" s="214"/>
      <c r="BO198" s="214"/>
      <c r="BP198" s="214"/>
      <c r="BQ198" s="214"/>
    </row>
    <row r="199" spans="1:69" x14ac:dyDescent="0.2">
      <c r="A199" s="214"/>
      <c r="B199" s="214"/>
      <c r="C199" s="214"/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14"/>
      <c r="AE199" s="214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  <c r="BI199" s="214"/>
      <c r="BJ199" s="214"/>
      <c r="BK199" s="214"/>
      <c r="BL199" s="214"/>
      <c r="BM199" s="214"/>
      <c r="BN199" s="214"/>
      <c r="BO199" s="214"/>
      <c r="BP199" s="214"/>
      <c r="BQ199" s="214"/>
    </row>
    <row r="200" spans="1:69" x14ac:dyDescent="0.2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/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  <c r="BI200" s="214"/>
      <c r="BJ200" s="214"/>
      <c r="BK200" s="214"/>
      <c r="BL200" s="214"/>
      <c r="BM200" s="214"/>
      <c r="BN200" s="214"/>
      <c r="BO200" s="214"/>
      <c r="BP200" s="214"/>
      <c r="BQ200" s="214"/>
    </row>
    <row r="201" spans="1:69" x14ac:dyDescent="0.2">
      <c r="A201" s="214"/>
      <c r="B201" s="214"/>
      <c r="C201" s="214"/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4"/>
      <c r="T201" s="214"/>
      <c r="U201" s="214"/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/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  <c r="BI201" s="214"/>
      <c r="BJ201" s="214"/>
      <c r="BK201" s="214"/>
      <c r="BL201" s="214"/>
      <c r="BM201" s="214"/>
      <c r="BN201" s="214"/>
      <c r="BO201" s="214"/>
      <c r="BP201" s="214"/>
      <c r="BQ201" s="214"/>
    </row>
    <row r="202" spans="1:69" x14ac:dyDescent="0.2">
      <c r="A202" s="214"/>
      <c r="B202" s="214"/>
      <c r="C202" s="214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4"/>
      <c r="BN202" s="214"/>
      <c r="BO202" s="214"/>
      <c r="BP202" s="214"/>
      <c r="BQ202" s="214"/>
    </row>
    <row r="203" spans="1:69" x14ac:dyDescent="0.2">
      <c r="A203" s="214"/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4"/>
      <c r="BN203" s="214"/>
      <c r="BO203" s="214"/>
      <c r="BP203" s="214"/>
      <c r="BQ203" s="214"/>
    </row>
    <row r="204" spans="1:69" x14ac:dyDescent="0.2">
      <c r="A204" s="214"/>
      <c r="B204" s="214"/>
      <c r="C204" s="214"/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4"/>
      <c r="BN204" s="214"/>
      <c r="BO204" s="214"/>
      <c r="BP204" s="214"/>
      <c r="BQ204" s="214"/>
    </row>
    <row r="205" spans="1:69" x14ac:dyDescent="0.2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4"/>
      <c r="BN205" s="214"/>
      <c r="BO205" s="214"/>
      <c r="BP205" s="214"/>
      <c r="BQ205" s="214"/>
    </row>
    <row r="206" spans="1:69" x14ac:dyDescent="0.2">
      <c r="A206" s="214"/>
      <c r="B206" s="214"/>
      <c r="C206" s="214"/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4"/>
      <c r="BN206" s="214"/>
      <c r="BO206" s="214"/>
      <c r="BP206" s="214"/>
      <c r="BQ206" s="214"/>
    </row>
    <row r="207" spans="1:69" x14ac:dyDescent="0.2">
      <c r="A207" s="214"/>
      <c r="B207" s="214"/>
      <c r="C207" s="214"/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4"/>
      <c r="BN207" s="214"/>
      <c r="BO207" s="214"/>
      <c r="BP207" s="214"/>
      <c r="BQ207" s="214"/>
    </row>
    <row r="208" spans="1:69" x14ac:dyDescent="0.2">
      <c r="A208" s="214"/>
      <c r="B208" s="214"/>
      <c r="C208" s="214"/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  <c r="BQ208" s="214"/>
    </row>
    <row r="209" spans="1:69" x14ac:dyDescent="0.2">
      <c r="A209" s="214"/>
      <c r="B209" s="214"/>
      <c r="C209" s="214"/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4"/>
      <c r="BN209" s="214"/>
      <c r="BO209" s="214"/>
      <c r="BP209" s="214"/>
      <c r="BQ209" s="214"/>
    </row>
    <row r="210" spans="1:69" x14ac:dyDescent="0.2">
      <c r="A210" s="214"/>
      <c r="B210" s="214"/>
      <c r="C210" s="214"/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  <c r="BQ210" s="214"/>
    </row>
    <row r="211" spans="1:69" x14ac:dyDescent="0.2">
      <c r="A211" s="214"/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4"/>
      <c r="BN211" s="214"/>
      <c r="BO211" s="214"/>
      <c r="BP211" s="214"/>
      <c r="BQ211" s="214"/>
    </row>
    <row r="212" spans="1:69" x14ac:dyDescent="0.2">
      <c r="A212" s="214"/>
      <c r="B212" s="214"/>
      <c r="C212" s="214"/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4"/>
      <c r="T212" s="214"/>
      <c r="U212" s="21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4"/>
      <c r="BN212" s="214"/>
      <c r="BO212" s="214"/>
      <c r="BP212" s="214"/>
      <c r="BQ212" s="214"/>
    </row>
    <row r="213" spans="1:69" x14ac:dyDescent="0.2">
      <c r="A213" s="214"/>
      <c r="B213" s="214"/>
      <c r="C213" s="214"/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4"/>
      <c r="BN213" s="214"/>
      <c r="BO213" s="214"/>
      <c r="BP213" s="214"/>
      <c r="BQ213" s="214"/>
    </row>
    <row r="214" spans="1:69" x14ac:dyDescent="0.2">
      <c r="A214" s="214"/>
      <c r="B214" s="214"/>
      <c r="C214" s="214"/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O214" s="214"/>
      <c r="P214" s="214"/>
      <c r="Q214" s="214"/>
      <c r="R214" s="214"/>
      <c r="S214" s="214"/>
      <c r="T214" s="214"/>
      <c r="U214" s="214"/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  <c r="BQ214" s="214"/>
    </row>
    <row r="215" spans="1:69" x14ac:dyDescent="0.2">
      <c r="A215" s="214"/>
      <c r="B215" s="214"/>
      <c r="C215" s="214"/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4"/>
      <c r="T215" s="214"/>
      <c r="U215" s="214"/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4"/>
      <c r="BN215" s="214"/>
      <c r="BO215" s="214"/>
      <c r="BP215" s="214"/>
      <c r="BQ215" s="214"/>
    </row>
    <row r="216" spans="1:69" x14ac:dyDescent="0.2">
      <c r="A216" s="214"/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  <c r="BQ216" s="214"/>
    </row>
    <row r="217" spans="1:69" x14ac:dyDescent="0.2">
      <c r="A217" s="214"/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4"/>
      <c r="BN217" s="214"/>
      <c r="BO217" s="214"/>
      <c r="BP217" s="214"/>
      <c r="BQ217" s="214"/>
    </row>
    <row r="218" spans="1:69" x14ac:dyDescent="0.2">
      <c r="A218" s="214"/>
      <c r="B218" s="214"/>
      <c r="C218" s="214"/>
      <c r="D218" s="214"/>
      <c r="E218" s="214"/>
      <c r="F218" s="214"/>
      <c r="G218" s="214"/>
      <c r="H218" s="214"/>
      <c r="I218" s="214"/>
      <c r="J218" s="214"/>
      <c r="K218" s="214"/>
      <c r="L218" s="214"/>
      <c r="M218" s="214"/>
      <c r="N218" s="214"/>
      <c r="O218" s="214"/>
      <c r="P218" s="214"/>
      <c r="Q218" s="214"/>
      <c r="R218" s="214"/>
      <c r="S218" s="214"/>
      <c r="T218" s="214"/>
      <c r="U218" s="21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/>
      <c r="AF218" s="214"/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  <c r="BI218" s="214"/>
      <c r="BJ218" s="214"/>
      <c r="BK218" s="214"/>
      <c r="BL218" s="214"/>
      <c r="BM218" s="214"/>
      <c r="BN218" s="214"/>
      <c r="BO218" s="214"/>
      <c r="BP218" s="214"/>
      <c r="BQ218" s="214"/>
    </row>
    <row r="219" spans="1:69" x14ac:dyDescent="0.2">
      <c r="A219" s="214"/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  <c r="BI219" s="214"/>
      <c r="BJ219" s="214"/>
      <c r="BK219" s="214"/>
      <c r="BL219" s="214"/>
      <c r="BM219" s="214"/>
      <c r="BN219" s="214"/>
      <c r="BO219" s="214"/>
      <c r="BP219" s="214"/>
      <c r="BQ219" s="214"/>
    </row>
    <row r="220" spans="1:69" x14ac:dyDescent="0.2">
      <c r="A220" s="214"/>
      <c r="B220" s="214"/>
      <c r="C220" s="214"/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4"/>
      <c r="T220" s="214"/>
      <c r="U220" s="214"/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  <c r="BI220" s="214"/>
      <c r="BJ220" s="214"/>
      <c r="BK220" s="214"/>
      <c r="BL220" s="214"/>
      <c r="BM220" s="214"/>
      <c r="BN220" s="214"/>
      <c r="BO220" s="214"/>
      <c r="BP220" s="214"/>
      <c r="BQ220" s="214"/>
    </row>
    <row r="221" spans="1:69" x14ac:dyDescent="0.2">
      <c r="A221" s="214"/>
      <c r="B221" s="214"/>
      <c r="C221" s="214"/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4"/>
      <c r="T221" s="214"/>
      <c r="U221" s="214"/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/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  <c r="BI221" s="214"/>
      <c r="BJ221" s="214"/>
      <c r="BK221" s="214"/>
      <c r="BL221" s="214"/>
      <c r="BM221" s="214"/>
      <c r="BN221" s="214"/>
      <c r="BO221" s="214"/>
      <c r="BP221" s="214"/>
      <c r="BQ221" s="214"/>
    </row>
    <row r="222" spans="1:69" x14ac:dyDescent="0.2">
      <c r="A222" s="214"/>
      <c r="B222" s="214"/>
      <c r="C222" s="214"/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  <c r="BQ222" s="214"/>
    </row>
    <row r="223" spans="1:69" x14ac:dyDescent="0.2">
      <c r="A223" s="214"/>
      <c r="B223" s="214"/>
      <c r="C223" s="214"/>
      <c r="D223" s="214"/>
      <c r="E223" s="214"/>
      <c r="F223" s="214"/>
      <c r="G223" s="214"/>
      <c r="H223" s="214"/>
      <c r="I223" s="214"/>
      <c r="J223" s="214"/>
      <c r="K223" s="214"/>
      <c r="L223" s="214"/>
      <c r="M223" s="214"/>
      <c r="N223" s="214"/>
      <c r="O223" s="214"/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  <c r="BI223" s="214"/>
      <c r="BJ223" s="214"/>
      <c r="BK223" s="214"/>
      <c r="BL223" s="214"/>
      <c r="BM223" s="214"/>
      <c r="BN223" s="214"/>
      <c r="BO223" s="214"/>
      <c r="BP223" s="214"/>
      <c r="BQ223" s="214"/>
    </row>
    <row r="224" spans="1:69" x14ac:dyDescent="0.2">
      <c r="A224" s="214"/>
      <c r="B224" s="214"/>
      <c r="C224" s="214"/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4"/>
      <c r="T224" s="214"/>
      <c r="U224" s="214"/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  <c r="BI224" s="214"/>
      <c r="BJ224" s="214"/>
      <c r="BK224" s="214"/>
      <c r="BL224" s="214"/>
      <c r="BM224" s="214"/>
      <c r="BN224" s="214"/>
      <c r="BO224" s="214"/>
      <c r="BP224" s="214"/>
      <c r="BQ224" s="214"/>
    </row>
    <row r="225" spans="1:69" x14ac:dyDescent="0.2">
      <c r="A225" s="214"/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</row>
    <row r="226" spans="1:69" x14ac:dyDescent="0.2">
      <c r="A226" s="214"/>
      <c r="B226" s="214"/>
      <c r="C226" s="214"/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  <c r="BI226" s="214"/>
      <c r="BJ226" s="214"/>
      <c r="BK226" s="214"/>
      <c r="BL226" s="214"/>
      <c r="BM226" s="214"/>
      <c r="BN226" s="214"/>
      <c r="BO226" s="214"/>
      <c r="BP226" s="214"/>
      <c r="BQ226" s="214"/>
    </row>
    <row r="227" spans="1:69" x14ac:dyDescent="0.2">
      <c r="A227" s="214"/>
      <c r="B227" s="214"/>
      <c r="C227" s="214"/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  <c r="BI227" s="214"/>
      <c r="BJ227" s="214"/>
      <c r="BK227" s="214"/>
      <c r="BL227" s="214"/>
      <c r="BM227" s="214"/>
      <c r="BN227" s="214"/>
      <c r="BO227" s="214"/>
      <c r="BP227" s="214"/>
      <c r="BQ227" s="214"/>
    </row>
    <row r="228" spans="1:69" x14ac:dyDescent="0.2">
      <c r="A228" s="214"/>
      <c r="B228" s="214"/>
      <c r="C228" s="214"/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  <c r="BI228" s="214"/>
      <c r="BJ228" s="214"/>
      <c r="BK228" s="214"/>
      <c r="BL228" s="214"/>
      <c r="BM228" s="214"/>
      <c r="BN228" s="214"/>
      <c r="BO228" s="214"/>
      <c r="BP228" s="214"/>
      <c r="BQ228" s="214"/>
    </row>
    <row r="229" spans="1:69" x14ac:dyDescent="0.2">
      <c r="A229" s="214"/>
      <c r="B229" s="214"/>
      <c r="C229" s="214"/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  <c r="BI229" s="214"/>
      <c r="BJ229" s="214"/>
      <c r="BK229" s="214"/>
      <c r="BL229" s="214"/>
      <c r="BM229" s="214"/>
      <c r="BN229" s="214"/>
      <c r="BO229" s="214"/>
      <c r="BP229" s="214"/>
      <c r="BQ229" s="214"/>
    </row>
    <row r="230" spans="1:69" x14ac:dyDescent="0.2">
      <c r="A230" s="214"/>
      <c r="B230" s="214"/>
      <c r="C230" s="214"/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  <c r="BI230" s="214"/>
      <c r="BJ230" s="214"/>
      <c r="BK230" s="214"/>
      <c r="BL230" s="214"/>
      <c r="BM230" s="214"/>
      <c r="BN230" s="214"/>
      <c r="BO230" s="214"/>
      <c r="BP230" s="214"/>
      <c r="BQ230" s="214"/>
    </row>
    <row r="231" spans="1:69" x14ac:dyDescent="0.2">
      <c r="A231" s="214"/>
      <c r="B231" s="214"/>
      <c r="C231" s="214"/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  <c r="BI231" s="214"/>
      <c r="BJ231" s="214"/>
      <c r="BK231" s="214"/>
      <c r="BL231" s="214"/>
      <c r="BM231" s="214"/>
      <c r="BN231" s="214"/>
      <c r="BO231" s="214"/>
      <c r="BP231" s="214"/>
      <c r="BQ231" s="214"/>
    </row>
    <row r="232" spans="1:69" x14ac:dyDescent="0.2">
      <c r="A232" s="214"/>
      <c r="B232" s="214"/>
      <c r="C232" s="214"/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  <c r="BI232" s="214"/>
      <c r="BJ232" s="214"/>
      <c r="BK232" s="214"/>
      <c r="BL232" s="214"/>
      <c r="BM232" s="214"/>
      <c r="BN232" s="214"/>
      <c r="BO232" s="214"/>
      <c r="BP232" s="214"/>
      <c r="BQ232" s="214"/>
    </row>
    <row r="233" spans="1:69" x14ac:dyDescent="0.2">
      <c r="A233" s="214"/>
      <c r="B233" s="214"/>
      <c r="C233" s="214"/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  <c r="BI233" s="214"/>
      <c r="BJ233" s="214"/>
      <c r="BK233" s="214"/>
      <c r="BL233" s="214"/>
      <c r="BM233" s="214"/>
      <c r="BN233" s="214"/>
      <c r="BO233" s="214"/>
      <c r="BP233" s="214"/>
      <c r="BQ233" s="214"/>
    </row>
    <row r="234" spans="1:69" x14ac:dyDescent="0.2">
      <c r="A234" s="214"/>
      <c r="B234" s="214"/>
      <c r="C234" s="214"/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  <c r="BI234" s="214"/>
      <c r="BJ234" s="214"/>
      <c r="BK234" s="214"/>
      <c r="BL234" s="214"/>
      <c r="BM234" s="214"/>
      <c r="BN234" s="214"/>
      <c r="BO234" s="214"/>
      <c r="BP234" s="214"/>
      <c r="BQ234" s="214"/>
    </row>
    <row r="235" spans="1:69" x14ac:dyDescent="0.2">
      <c r="A235" s="214"/>
      <c r="B235" s="214"/>
      <c r="C235" s="214"/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4"/>
      <c r="T235" s="214"/>
      <c r="U235" s="21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/>
      <c r="AF235" s="214"/>
      <c r="AG235" s="214"/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  <c r="BI235" s="214"/>
      <c r="BJ235" s="214"/>
      <c r="BK235" s="214"/>
      <c r="BL235" s="214"/>
      <c r="BM235" s="214"/>
      <c r="BN235" s="214"/>
      <c r="BO235" s="214"/>
      <c r="BP235" s="214"/>
      <c r="BQ235" s="214"/>
    </row>
    <row r="236" spans="1:69" x14ac:dyDescent="0.2">
      <c r="A236" s="214"/>
      <c r="B236" s="214"/>
      <c r="C236" s="214"/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4"/>
      <c r="T236" s="214"/>
      <c r="U236" s="214"/>
      <c r="V236" s="214"/>
      <c r="W236" s="214"/>
      <c r="X236" s="214"/>
      <c r="Y236" s="214"/>
      <c r="Z236" s="214"/>
      <c r="AA236" s="214"/>
      <c r="AB236" s="214"/>
      <c r="AC236" s="214"/>
      <c r="AD236" s="214"/>
      <c r="AE236" s="214"/>
      <c r="AF236" s="214"/>
      <c r="AG236" s="214"/>
      <c r="AH236" s="214"/>
      <c r="AI236" s="214"/>
      <c r="AJ236" s="214"/>
      <c r="AK236" s="214"/>
      <c r="AL236" s="214"/>
      <c r="AM236" s="214"/>
      <c r="AN236" s="214"/>
      <c r="AO236" s="214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4"/>
      <c r="BA236" s="214"/>
      <c r="BB236" s="214"/>
      <c r="BC236" s="214"/>
      <c r="BD236" s="214"/>
      <c r="BE236" s="214"/>
      <c r="BF236" s="214"/>
      <c r="BG236" s="214"/>
      <c r="BH236" s="214"/>
      <c r="BI236" s="214"/>
      <c r="BJ236" s="214"/>
      <c r="BK236" s="214"/>
      <c r="BL236" s="214"/>
      <c r="BM236" s="214"/>
      <c r="BN236" s="214"/>
      <c r="BO236" s="214"/>
      <c r="BP236" s="214"/>
      <c r="BQ236" s="214"/>
    </row>
    <row r="237" spans="1:69" x14ac:dyDescent="0.2">
      <c r="A237" s="214"/>
      <c r="B237" s="214"/>
      <c r="C237" s="214"/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4"/>
      <c r="T237" s="214"/>
      <c r="U237" s="214"/>
      <c r="V237" s="214"/>
      <c r="W237" s="214"/>
      <c r="X237" s="214"/>
      <c r="Y237" s="214"/>
      <c r="Z237" s="214"/>
      <c r="AA237" s="214"/>
      <c r="AB237" s="214"/>
      <c r="AC237" s="214"/>
      <c r="AD237" s="214"/>
      <c r="AE237" s="214"/>
      <c r="AF237" s="214"/>
      <c r="AG237" s="214"/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  <c r="BI237" s="214"/>
      <c r="BJ237" s="214"/>
      <c r="BK237" s="214"/>
      <c r="BL237" s="214"/>
      <c r="BM237" s="214"/>
      <c r="BN237" s="214"/>
      <c r="BO237" s="214"/>
      <c r="BP237" s="214"/>
      <c r="BQ237" s="214"/>
    </row>
    <row r="238" spans="1:69" x14ac:dyDescent="0.2">
      <c r="A238" s="214"/>
      <c r="B238" s="214"/>
      <c r="C238" s="214"/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  <c r="O238" s="214"/>
      <c r="P238" s="214"/>
      <c r="Q238" s="214"/>
      <c r="R238" s="214"/>
      <c r="S238" s="214"/>
      <c r="T238" s="214"/>
      <c r="U238" s="214"/>
      <c r="V238" s="214"/>
      <c r="W238" s="214"/>
      <c r="X238" s="214"/>
      <c r="Y238" s="214"/>
      <c r="Z238" s="214"/>
      <c r="AA238" s="214"/>
      <c r="AB238" s="214"/>
      <c r="AC238" s="214"/>
      <c r="AD238" s="214"/>
      <c r="AE238" s="214"/>
      <c r="AF238" s="214"/>
      <c r="AG238" s="214"/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  <c r="BI238" s="214"/>
      <c r="BJ238" s="214"/>
      <c r="BK238" s="214"/>
      <c r="BL238" s="214"/>
      <c r="BM238" s="214"/>
      <c r="BN238" s="214"/>
      <c r="BO238" s="214"/>
      <c r="BP238" s="214"/>
      <c r="BQ238" s="214"/>
    </row>
    <row r="239" spans="1:69" x14ac:dyDescent="0.2">
      <c r="A239" s="214"/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4"/>
      <c r="T239" s="214"/>
      <c r="U239" s="214"/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/>
      <c r="AF239" s="214"/>
      <c r="AG239" s="214"/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  <c r="BI239" s="214"/>
      <c r="BJ239" s="214"/>
      <c r="BK239" s="214"/>
      <c r="BL239" s="214"/>
      <c r="BM239" s="214"/>
      <c r="BN239" s="214"/>
      <c r="BO239" s="214"/>
      <c r="BP239" s="214"/>
      <c r="BQ239" s="214"/>
    </row>
    <row r="240" spans="1:69" x14ac:dyDescent="0.2">
      <c r="A240" s="214"/>
      <c r="B240" s="214"/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4"/>
      <c r="T240" s="214"/>
      <c r="U240" s="21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/>
      <c r="AF240" s="214"/>
      <c r="AG240" s="214"/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  <c r="BI240" s="214"/>
      <c r="BJ240" s="214"/>
      <c r="BK240" s="214"/>
      <c r="BL240" s="214"/>
      <c r="BM240" s="214"/>
      <c r="BN240" s="214"/>
      <c r="BO240" s="214"/>
      <c r="BP240" s="214"/>
      <c r="BQ240" s="214"/>
    </row>
    <row r="241" spans="1:69" x14ac:dyDescent="0.2">
      <c r="A241" s="214"/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4"/>
      <c r="T241" s="214"/>
      <c r="U241" s="21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/>
      <c r="AF241" s="214"/>
      <c r="AG241" s="214"/>
      <c r="AH241" s="214"/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  <c r="BI241" s="214"/>
      <c r="BJ241" s="214"/>
      <c r="BK241" s="214"/>
      <c r="BL241" s="214"/>
      <c r="BM241" s="214"/>
      <c r="BN241" s="214"/>
      <c r="BO241" s="214"/>
      <c r="BP241" s="214"/>
      <c r="BQ241" s="214"/>
    </row>
    <row r="242" spans="1:69" x14ac:dyDescent="0.2">
      <c r="A242" s="214"/>
      <c r="B242" s="214"/>
      <c r="C242" s="214"/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4"/>
      <c r="T242" s="214"/>
      <c r="U242" s="214"/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/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  <c r="BI242" s="214"/>
      <c r="BJ242" s="214"/>
      <c r="BK242" s="214"/>
      <c r="BL242" s="214"/>
      <c r="BM242" s="214"/>
      <c r="BN242" s="214"/>
      <c r="BO242" s="214"/>
      <c r="BP242" s="214"/>
      <c r="BQ242" s="214"/>
    </row>
    <row r="243" spans="1:69" x14ac:dyDescent="0.2">
      <c r="A243" s="214"/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4"/>
      <c r="T243" s="214"/>
      <c r="U243" s="21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/>
      <c r="AF243" s="214"/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  <c r="BI243" s="214"/>
      <c r="BJ243" s="214"/>
      <c r="BK243" s="214"/>
      <c r="BL243" s="214"/>
      <c r="BM243" s="214"/>
      <c r="BN243" s="214"/>
      <c r="BO243" s="214"/>
      <c r="BP243" s="214"/>
      <c r="BQ243" s="214"/>
    </row>
    <row r="244" spans="1:69" x14ac:dyDescent="0.2">
      <c r="A244" s="214"/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  <c r="O244" s="214"/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  <c r="BI244" s="214"/>
      <c r="BJ244" s="214"/>
      <c r="BK244" s="214"/>
      <c r="BL244" s="214"/>
      <c r="BM244" s="214"/>
      <c r="BN244" s="214"/>
      <c r="BO244" s="214"/>
      <c r="BP244" s="214"/>
      <c r="BQ244" s="214"/>
    </row>
    <row r="245" spans="1:69" x14ac:dyDescent="0.2">
      <c r="A245" s="214"/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4"/>
      <c r="T245" s="214"/>
      <c r="U245" s="21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  <c r="BI245" s="214"/>
      <c r="BJ245" s="214"/>
      <c r="BK245" s="214"/>
      <c r="BL245" s="214"/>
      <c r="BM245" s="214"/>
      <c r="BN245" s="214"/>
      <c r="BO245" s="214"/>
      <c r="BP245" s="214"/>
      <c r="BQ245" s="214"/>
    </row>
    <row r="246" spans="1:69" x14ac:dyDescent="0.2">
      <c r="A246" s="214"/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4"/>
      <c r="T246" s="214"/>
      <c r="U246" s="214"/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/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  <c r="BI246" s="214"/>
      <c r="BJ246" s="214"/>
      <c r="BK246" s="214"/>
      <c r="BL246" s="214"/>
      <c r="BM246" s="214"/>
      <c r="BN246" s="214"/>
      <c r="BO246" s="214"/>
      <c r="BP246" s="214"/>
      <c r="BQ246" s="214"/>
    </row>
    <row r="247" spans="1:69" x14ac:dyDescent="0.2">
      <c r="A247" s="214"/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4"/>
      <c r="T247" s="214"/>
      <c r="U247" s="214"/>
      <c r="V247" s="214"/>
      <c r="W247" s="214"/>
      <c r="X247" s="214"/>
      <c r="Y247" s="214"/>
      <c r="Z247" s="214"/>
      <c r="AA247" s="214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14"/>
      <c r="BB247" s="214"/>
      <c r="BC247" s="214"/>
      <c r="BD247" s="214"/>
      <c r="BE247" s="214"/>
      <c r="BF247" s="214"/>
      <c r="BG247" s="214"/>
      <c r="BH247" s="214"/>
      <c r="BI247" s="214"/>
      <c r="BJ247" s="214"/>
      <c r="BK247" s="214"/>
      <c r="BL247" s="214"/>
      <c r="BM247" s="214"/>
      <c r="BN247" s="214"/>
      <c r="BO247" s="214"/>
      <c r="BP247" s="214"/>
      <c r="BQ247" s="214"/>
    </row>
    <row r="248" spans="1:69" x14ac:dyDescent="0.2">
      <c r="A248" s="214"/>
      <c r="B248" s="214"/>
      <c r="C248" s="214"/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4"/>
      <c r="T248" s="214"/>
      <c r="U248" s="214"/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  <c r="BI248" s="214"/>
      <c r="BJ248" s="214"/>
      <c r="BK248" s="214"/>
      <c r="BL248" s="214"/>
      <c r="BM248" s="214"/>
      <c r="BN248" s="214"/>
      <c r="BO248" s="214"/>
      <c r="BP248" s="214"/>
      <c r="BQ248" s="214"/>
    </row>
    <row r="249" spans="1:69" x14ac:dyDescent="0.2">
      <c r="A249" s="214"/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  <c r="L249" s="214"/>
      <c r="M249" s="214"/>
      <c r="N249" s="214"/>
      <c r="O249" s="214"/>
      <c r="P249" s="214"/>
      <c r="Q249" s="214"/>
      <c r="R249" s="214"/>
      <c r="S249" s="214"/>
      <c r="T249" s="214"/>
      <c r="U249" s="21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/>
      <c r="AF249" s="214"/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  <c r="BI249" s="214"/>
      <c r="BJ249" s="214"/>
      <c r="BK249" s="214"/>
      <c r="BL249" s="214"/>
      <c r="BM249" s="214"/>
      <c r="BN249" s="214"/>
      <c r="BO249" s="214"/>
      <c r="BP249" s="214"/>
      <c r="BQ249" s="214"/>
    </row>
    <row r="250" spans="1:69" x14ac:dyDescent="0.2">
      <c r="A250" s="214"/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  <c r="BI250" s="214"/>
      <c r="BJ250" s="214"/>
      <c r="BK250" s="214"/>
      <c r="BL250" s="214"/>
      <c r="BM250" s="214"/>
      <c r="BN250" s="214"/>
      <c r="BO250" s="214"/>
      <c r="BP250" s="214"/>
      <c r="BQ250" s="214"/>
    </row>
    <row r="251" spans="1:69" x14ac:dyDescent="0.2">
      <c r="A251" s="214"/>
      <c r="B251" s="214"/>
      <c r="C251" s="214"/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4"/>
      <c r="T251" s="214"/>
      <c r="U251" s="214"/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/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  <c r="BI251" s="214"/>
      <c r="BJ251" s="214"/>
      <c r="BK251" s="214"/>
      <c r="BL251" s="214"/>
      <c r="BM251" s="214"/>
      <c r="BN251" s="214"/>
      <c r="BO251" s="214"/>
      <c r="BP251" s="214"/>
      <c r="BQ251" s="214"/>
    </row>
    <row r="252" spans="1:69" x14ac:dyDescent="0.2">
      <c r="A252" s="214"/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4"/>
      <c r="T252" s="214"/>
      <c r="U252" s="21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/>
      <c r="AF252" s="214"/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14"/>
      <c r="BB252" s="214"/>
      <c r="BC252" s="214"/>
      <c r="BD252" s="214"/>
      <c r="BE252" s="214"/>
      <c r="BF252" s="214"/>
      <c r="BG252" s="214"/>
      <c r="BH252" s="214"/>
      <c r="BI252" s="214"/>
      <c r="BJ252" s="214"/>
      <c r="BK252" s="214"/>
      <c r="BL252" s="214"/>
      <c r="BM252" s="214"/>
      <c r="BN252" s="214"/>
      <c r="BO252" s="214"/>
      <c r="BP252" s="214"/>
      <c r="BQ252" s="214"/>
    </row>
    <row r="253" spans="1:69" x14ac:dyDescent="0.2">
      <c r="A253" s="214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4"/>
      <c r="P253" s="214"/>
      <c r="Q253" s="214"/>
      <c r="R253" s="214"/>
      <c r="S253" s="214"/>
      <c r="T253" s="214"/>
      <c r="U253" s="214"/>
      <c r="V253" s="214"/>
      <c r="W253" s="214"/>
      <c r="X253" s="214"/>
      <c r="Y253" s="214"/>
      <c r="Z253" s="214"/>
      <c r="AA253" s="214"/>
      <c r="AB253" s="214"/>
      <c r="AC253" s="214"/>
      <c r="AD253" s="214"/>
      <c r="AE253" s="214"/>
      <c r="AF253" s="214"/>
      <c r="AG253" s="214"/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  <c r="BI253" s="214"/>
      <c r="BJ253" s="214"/>
      <c r="BK253" s="214"/>
      <c r="BL253" s="214"/>
      <c r="BM253" s="214"/>
      <c r="BN253" s="214"/>
      <c r="BO253" s="214"/>
      <c r="BP253" s="214"/>
      <c r="BQ253" s="214"/>
    </row>
    <row r="254" spans="1:69" x14ac:dyDescent="0.2">
      <c r="A254" s="214"/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4"/>
      <c r="T254" s="214"/>
      <c r="U254" s="214"/>
      <c r="V254" s="214"/>
      <c r="W254" s="214"/>
      <c r="X254" s="214"/>
      <c r="Y254" s="214"/>
      <c r="Z254" s="214"/>
      <c r="AA254" s="214"/>
      <c r="AB254" s="214"/>
      <c r="AC254" s="214"/>
      <c r="AD254" s="214"/>
      <c r="AE254" s="214"/>
      <c r="AF254" s="214"/>
      <c r="AG254" s="214"/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  <c r="BI254" s="214"/>
      <c r="BJ254" s="214"/>
      <c r="BK254" s="214"/>
      <c r="BL254" s="214"/>
      <c r="BM254" s="214"/>
      <c r="BN254" s="214"/>
      <c r="BO254" s="214"/>
      <c r="BP254" s="214"/>
      <c r="BQ254" s="214"/>
    </row>
    <row r="255" spans="1:69" x14ac:dyDescent="0.2">
      <c r="A255" s="214"/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4"/>
      <c r="T255" s="214"/>
      <c r="U255" s="214"/>
      <c r="V255" s="214"/>
      <c r="W255" s="214"/>
      <c r="X255" s="214"/>
      <c r="Y255" s="214"/>
      <c r="Z255" s="214"/>
      <c r="AA255" s="214"/>
      <c r="AB255" s="214"/>
      <c r="AC255" s="214"/>
      <c r="AD255" s="214"/>
      <c r="AE255" s="214"/>
      <c r="AF255" s="214"/>
      <c r="AG255" s="214"/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14"/>
      <c r="BB255" s="214"/>
      <c r="BC255" s="214"/>
      <c r="BD255" s="214"/>
      <c r="BE255" s="214"/>
      <c r="BF255" s="214"/>
      <c r="BG255" s="214"/>
      <c r="BH255" s="214"/>
      <c r="BI255" s="214"/>
      <c r="BJ255" s="214"/>
      <c r="BK255" s="214"/>
      <c r="BL255" s="214"/>
      <c r="BM255" s="214"/>
      <c r="BN255" s="214"/>
      <c r="BO255" s="214"/>
      <c r="BP255" s="214"/>
      <c r="BQ255" s="214"/>
    </row>
    <row r="256" spans="1:69" x14ac:dyDescent="0.2">
      <c r="A256" s="214"/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4"/>
      <c r="T256" s="214"/>
      <c r="U256" s="214"/>
      <c r="V256" s="214"/>
      <c r="W256" s="214"/>
      <c r="X256" s="214"/>
      <c r="Y256" s="214"/>
      <c r="Z256" s="214"/>
      <c r="AA256" s="214"/>
      <c r="AB256" s="214"/>
      <c r="AC256" s="214"/>
      <c r="AD256" s="214"/>
      <c r="AE256" s="214"/>
      <c r="AF256" s="214"/>
      <c r="AG256" s="214"/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  <c r="BI256" s="214"/>
      <c r="BJ256" s="214"/>
      <c r="BK256" s="214"/>
      <c r="BL256" s="214"/>
      <c r="BM256" s="214"/>
      <c r="BN256" s="214"/>
      <c r="BO256" s="214"/>
      <c r="BP256" s="214"/>
      <c r="BQ256" s="214"/>
    </row>
    <row r="257" spans="1:69" x14ac:dyDescent="0.2">
      <c r="A257" s="214"/>
      <c r="B257" s="214"/>
      <c r="C257" s="214"/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  <c r="O257" s="214"/>
      <c r="P257" s="214"/>
      <c r="Q257" s="214"/>
      <c r="R257" s="214"/>
      <c r="S257" s="214"/>
      <c r="T257" s="214"/>
      <c r="U257" s="214"/>
      <c r="V257" s="214"/>
      <c r="W257" s="214"/>
      <c r="X257" s="214"/>
      <c r="Y257" s="214"/>
      <c r="Z257" s="214"/>
      <c r="AA257" s="214"/>
      <c r="AB257" s="214"/>
      <c r="AC257" s="214"/>
      <c r="AD257" s="214"/>
      <c r="AE257" s="214"/>
      <c r="AF257" s="214"/>
      <c r="AG257" s="214"/>
      <c r="AH257" s="214"/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  <c r="BI257" s="214"/>
      <c r="BJ257" s="214"/>
      <c r="BK257" s="214"/>
      <c r="BL257" s="214"/>
      <c r="BM257" s="214"/>
      <c r="BN257" s="214"/>
      <c r="BO257" s="214"/>
      <c r="BP257" s="214"/>
      <c r="BQ257" s="214"/>
    </row>
    <row r="258" spans="1:69" x14ac:dyDescent="0.2">
      <c r="A258" s="214"/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  <c r="BI258" s="214"/>
      <c r="BJ258" s="214"/>
      <c r="BK258" s="214"/>
      <c r="BL258" s="214"/>
      <c r="BM258" s="214"/>
      <c r="BN258" s="214"/>
      <c r="BO258" s="214"/>
      <c r="BP258" s="214"/>
      <c r="BQ258" s="214"/>
    </row>
    <row r="259" spans="1:69" x14ac:dyDescent="0.2">
      <c r="A259" s="214"/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4"/>
      <c r="BN259" s="214"/>
      <c r="BO259" s="214"/>
      <c r="BP259" s="214"/>
      <c r="BQ259" s="214"/>
    </row>
    <row r="260" spans="1:69" x14ac:dyDescent="0.2">
      <c r="A260" s="214"/>
      <c r="B260" s="214"/>
      <c r="C260" s="214"/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4"/>
      <c r="BN260" s="214"/>
      <c r="BO260" s="214"/>
      <c r="BP260" s="214"/>
      <c r="BQ260" s="214"/>
    </row>
    <row r="261" spans="1:69" x14ac:dyDescent="0.2">
      <c r="A261" s="214"/>
      <c r="B261" s="214"/>
      <c r="C261" s="214"/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4"/>
      <c r="BN261" s="214"/>
      <c r="BO261" s="214"/>
      <c r="BP261" s="214"/>
      <c r="BQ261" s="214"/>
    </row>
    <row r="262" spans="1:69" x14ac:dyDescent="0.2">
      <c r="A262" s="214"/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4"/>
      <c r="BN262" s="214"/>
      <c r="BO262" s="214"/>
      <c r="BP262" s="214"/>
      <c r="BQ262" s="214"/>
    </row>
    <row r="263" spans="1:69" x14ac:dyDescent="0.2">
      <c r="A263" s="214"/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/>
      <c r="AF263" s="214"/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  <c r="BI263" s="214"/>
      <c r="BJ263" s="214"/>
      <c r="BK263" s="214"/>
      <c r="BL263" s="214"/>
      <c r="BM263" s="214"/>
      <c r="BN263" s="214"/>
      <c r="BO263" s="214"/>
      <c r="BP263" s="214"/>
      <c r="BQ263" s="214"/>
    </row>
    <row r="264" spans="1:69" x14ac:dyDescent="0.2">
      <c r="A264" s="214"/>
      <c r="B264" s="214"/>
      <c r="C264" s="214"/>
      <c r="D264" s="214"/>
      <c r="E264" s="214"/>
      <c r="F264" s="214"/>
      <c r="G264" s="214"/>
      <c r="H264" s="214"/>
      <c r="I264" s="214"/>
      <c r="J264" s="214"/>
      <c r="K264" s="214"/>
      <c r="L264" s="214"/>
      <c r="M264" s="214"/>
      <c r="N264" s="214"/>
      <c r="O264" s="214"/>
      <c r="P264" s="214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/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  <c r="BI264" s="214"/>
      <c r="BJ264" s="214"/>
      <c r="BK264" s="214"/>
      <c r="BL264" s="214"/>
      <c r="BM264" s="214"/>
      <c r="BN264" s="214"/>
      <c r="BO264" s="214"/>
      <c r="BP264" s="214"/>
      <c r="BQ264" s="214"/>
    </row>
    <row r="265" spans="1:69" x14ac:dyDescent="0.2">
      <c r="A265" s="214"/>
      <c r="B265" s="214"/>
      <c r="C265" s="214"/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/>
      <c r="AF265" s="214"/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  <c r="BI265" s="214"/>
      <c r="BJ265" s="214"/>
      <c r="BK265" s="214"/>
      <c r="BL265" s="214"/>
      <c r="BM265" s="214"/>
      <c r="BN265" s="214"/>
      <c r="BO265" s="214"/>
      <c r="BP265" s="214"/>
      <c r="BQ265" s="214"/>
    </row>
    <row r="266" spans="1:69" x14ac:dyDescent="0.2">
      <c r="A266" s="214"/>
      <c r="B266" s="214"/>
      <c r="C266" s="214"/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  <c r="BI266" s="214"/>
      <c r="BJ266" s="214"/>
      <c r="BK266" s="214"/>
      <c r="BL266" s="214"/>
      <c r="BM266" s="214"/>
      <c r="BN266" s="214"/>
      <c r="BO266" s="214"/>
      <c r="BP266" s="214"/>
      <c r="BQ266" s="214"/>
    </row>
    <row r="267" spans="1:69" x14ac:dyDescent="0.2">
      <c r="A267" s="214"/>
      <c r="B267" s="214"/>
      <c r="C267" s="214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4"/>
      <c r="T267" s="214"/>
      <c r="U267" s="21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/>
      <c r="AF267" s="214"/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  <c r="BI267" s="214"/>
      <c r="BJ267" s="214"/>
      <c r="BK267" s="214"/>
      <c r="BL267" s="214"/>
      <c r="BM267" s="214"/>
      <c r="BN267" s="214"/>
      <c r="BO267" s="214"/>
      <c r="BP267" s="214"/>
      <c r="BQ267" s="214"/>
    </row>
    <row r="268" spans="1:69" x14ac:dyDescent="0.2">
      <c r="A268" s="214"/>
      <c r="B268" s="214"/>
      <c r="C268" s="214"/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  <c r="AF268" s="214"/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14"/>
      <c r="BB268" s="214"/>
      <c r="BC268" s="214"/>
      <c r="BD268" s="214"/>
      <c r="BE268" s="214"/>
      <c r="BF268" s="214"/>
      <c r="BG268" s="214"/>
      <c r="BH268" s="214"/>
      <c r="BI268" s="214"/>
      <c r="BJ268" s="214"/>
      <c r="BK268" s="214"/>
      <c r="BL268" s="214"/>
      <c r="BM268" s="214"/>
      <c r="BN268" s="214"/>
      <c r="BO268" s="214"/>
      <c r="BP268" s="214"/>
      <c r="BQ268" s="214"/>
    </row>
    <row r="269" spans="1:69" x14ac:dyDescent="0.2">
      <c r="A269" s="214"/>
      <c r="B269" s="214"/>
      <c r="C269" s="214"/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4"/>
      <c r="T269" s="214"/>
      <c r="U269" s="214"/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/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  <c r="BI269" s="214"/>
      <c r="BJ269" s="214"/>
      <c r="BK269" s="214"/>
      <c r="BL269" s="214"/>
      <c r="BM269" s="214"/>
      <c r="BN269" s="214"/>
      <c r="BO269" s="214"/>
      <c r="BP269" s="214"/>
      <c r="BQ269" s="214"/>
    </row>
    <row r="270" spans="1:69" x14ac:dyDescent="0.2">
      <c r="A270" s="214"/>
      <c r="B270" s="214"/>
      <c r="C270" s="214"/>
      <c r="D270" s="214"/>
      <c r="E270" s="214"/>
      <c r="F270" s="214"/>
      <c r="G270" s="214"/>
      <c r="H270" s="214"/>
      <c r="I270" s="214"/>
      <c r="J270" s="214"/>
      <c r="K270" s="214"/>
      <c r="L270" s="214"/>
      <c r="M270" s="214"/>
      <c r="N270" s="214"/>
      <c r="O270" s="214"/>
      <c r="P270" s="214"/>
      <c r="Q270" s="214"/>
      <c r="R270" s="214"/>
      <c r="S270" s="214"/>
      <c r="T270" s="214"/>
      <c r="U270" s="214"/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/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  <c r="BI270" s="214"/>
      <c r="BJ270" s="214"/>
      <c r="BK270" s="214"/>
      <c r="BL270" s="214"/>
      <c r="BM270" s="214"/>
      <c r="BN270" s="214"/>
      <c r="BO270" s="214"/>
      <c r="BP270" s="214"/>
      <c r="BQ270" s="214"/>
    </row>
    <row r="271" spans="1:69" x14ac:dyDescent="0.2">
      <c r="A271" s="214"/>
      <c r="B271" s="214"/>
      <c r="C271" s="214"/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4"/>
      <c r="T271" s="214"/>
      <c r="U271" s="214"/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/>
      <c r="AF271" s="214"/>
      <c r="AG271" s="214"/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  <c r="BI271" s="214"/>
      <c r="BJ271" s="214"/>
      <c r="BK271" s="214"/>
      <c r="BL271" s="214"/>
      <c r="BM271" s="214"/>
      <c r="BN271" s="214"/>
      <c r="BO271" s="214"/>
      <c r="BP271" s="214"/>
      <c r="BQ271" s="214"/>
    </row>
    <row r="272" spans="1:69" x14ac:dyDescent="0.2">
      <c r="A272" s="214"/>
      <c r="B272" s="214"/>
      <c r="C272" s="214"/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  <c r="AF272" s="214"/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  <c r="BI272" s="214"/>
      <c r="BJ272" s="214"/>
      <c r="BK272" s="214"/>
      <c r="BL272" s="214"/>
      <c r="BM272" s="214"/>
      <c r="BN272" s="214"/>
      <c r="BO272" s="214"/>
      <c r="BP272" s="214"/>
      <c r="BQ272" s="214"/>
    </row>
    <row r="273" spans="1:69" x14ac:dyDescent="0.2">
      <c r="A273" s="214"/>
      <c r="B273" s="214"/>
      <c r="C273" s="214"/>
      <c r="D273" s="214"/>
      <c r="E273" s="214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4"/>
      <c r="T273" s="214"/>
      <c r="U273" s="214"/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/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  <c r="BI273" s="214"/>
      <c r="BJ273" s="214"/>
      <c r="BK273" s="214"/>
      <c r="BL273" s="214"/>
      <c r="BM273" s="214"/>
      <c r="BN273" s="214"/>
      <c r="BO273" s="214"/>
      <c r="BP273" s="214"/>
      <c r="BQ273" s="214"/>
    </row>
    <row r="274" spans="1:69" x14ac:dyDescent="0.2">
      <c r="A274" s="214"/>
      <c r="B274" s="214"/>
      <c r="C274" s="214"/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4"/>
      <c r="T274" s="214"/>
      <c r="U274" s="214"/>
      <c r="V274" s="214"/>
      <c r="W274" s="214"/>
      <c r="X274" s="214"/>
      <c r="Y274" s="214"/>
      <c r="Z274" s="214"/>
      <c r="AA274" s="214"/>
      <c r="AB274" s="214"/>
      <c r="AC274" s="214"/>
      <c r="AD274" s="214"/>
      <c r="AE274" s="214"/>
      <c r="AF274" s="214"/>
      <c r="AG274" s="214"/>
      <c r="AH274" s="214"/>
      <c r="AI274" s="214"/>
      <c r="AJ274" s="214"/>
      <c r="AK274" s="214"/>
      <c r="AL274" s="214"/>
      <c r="AM274" s="214"/>
      <c r="AN274" s="214"/>
      <c r="AO274" s="214"/>
      <c r="AP274" s="214"/>
      <c r="AQ274" s="214"/>
      <c r="AR274" s="214"/>
      <c r="AS274" s="214"/>
      <c r="AT274" s="214"/>
      <c r="AU274" s="214"/>
      <c r="AV274" s="214"/>
      <c r="AW274" s="214"/>
      <c r="AX274" s="214"/>
      <c r="AY274" s="214"/>
      <c r="AZ274" s="214"/>
      <c r="BA274" s="214"/>
      <c r="BB274" s="214"/>
      <c r="BC274" s="214"/>
      <c r="BD274" s="214"/>
      <c r="BE274" s="214"/>
      <c r="BF274" s="214"/>
      <c r="BG274" s="214"/>
      <c r="BH274" s="214"/>
      <c r="BI274" s="214"/>
      <c r="BJ274" s="214"/>
      <c r="BK274" s="214"/>
      <c r="BL274" s="214"/>
      <c r="BM274" s="214"/>
      <c r="BN274" s="214"/>
      <c r="BO274" s="214"/>
      <c r="BP274" s="214"/>
      <c r="BQ274" s="214"/>
    </row>
    <row r="275" spans="1:69" x14ac:dyDescent="0.2">
      <c r="A275" s="214"/>
      <c r="B275" s="214"/>
      <c r="C275" s="214"/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/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  <c r="BI275" s="214"/>
      <c r="BJ275" s="214"/>
      <c r="BK275" s="214"/>
      <c r="BL275" s="214"/>
      <c r="BM275" s="214"/>
      <c r="BN275" s="214"/>
      <c r="BO275" s="214"/>
      <c r="BP275" s="214"/>
      <c r="BQ275" s="214"/>
    </row>
    <row r="276" spans="1:69" x14ac:dyDescent="0.2">
      <c r="A276" s="214"/>
      <c r="B276" s="214"/>
      <c r="C276" s="214"/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/>
      <c r="AF276" s="214"/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  <c r="BI276" s="214"/>
      <c r="BJ276" s="214"/>
      <c r="BK276" s="214"/>
      <c r="BL276" s="214"/>
      <c r="BM276" s="214"/>
      <c r="BN276" s="214"/>
      <c r="BO276" s="214"/>
      <c r="BP276" s="214"/>
      <c r="BQ276" s="214"/>
    </row>
    <row r="277" spans="1:69" x14ac:dyDescent="0.2">
      <c r="A277" s="214"/>
      <c r="B277" s="214"/>
      <c r="C277" s="214"/>
      <c r="D277" s="214"/>
      <c r="E277" s="214"/>
      <c r="F277" s="214"/>
      <c r="G277" s="214"/>
      <c r="H277" s="214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/>
      <c r="AF277" s="214"/>
      <c r="AG277" s="214"/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  <c r="BI277" s="214"/>
      <c r="BJ277" s="214"/>
      <c r="BK277" s="214"/>
      <c r="BL277" s="214"/>
      <c r="BM277" s="214"/>
      <c r="BN277" s="214"/>
      <c r="BO277" s="214"/>
      <c r="BP277" s="214"/>
      <c r="BQ277" s="214"/>
    </row>
    <row r="278" spans="1:69" x14ac:dyDescent="0.2">
      <c r="A278" s="214"/>
      <c r="B278" s="214"/>
      <c r="C278" s="214"/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  <c r="BI278" s="214"/>
      <c r="BJ278" s="214"/>
      <c r="BK278" s="214"/>
      <c r="BL278" s="214"/>
      <c r="BM278" s="214"/>
      <c r="BN278" s="214"/>
      <c r="BO278" s="214"/>
      <c r="BP278" s="214"/>
      <c r="BQ278" s="214"/>
    </row>
    <row r="279" spans="1:69" x14ac:dyDescent="0.2">
      <c r="A279" s="214"/>
      <c r="B279" s="214"/>
      <c r="C279" s="214"/>
      <c r="D279" s="214"/>
      <c r="E279" s="214"/>
      <c r="F279" s="214"/>
      <c r="G279" s="214"/>
      <c r="H279" s="214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/>
      <c r="AF279" s="214"/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  <c r="BI279" s="214"/>
      <c r="BJ279" s="214"/>
      <c r="BK279" s="214"/>
      <c r="BL279" s="214"/>
      <c r="BM279" s="214"/>
      <c r="BN279" s="214"/>
      <c r="BO279" s="214"/>
      <c r="BP279" s="214"/>
      <c r="BQ279" s="214"/>
    </row>
    <row r="280" spans="1:69" x14ac:dyDescent="0.2">
      <c r="A280" s="214"/>
      <c r="B280" s="214"/>
      <c r="C280" s="214"/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/>
      <c r="AF280" s="214"/>
      <c r="AG280" s="214"/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  <c r="BI280" s="214"/>
      <c r="BJ280" s="214"/>
      <c r="BK280" s="214"/>
      <c r="BL280" s="214"/>
      <c r="BM280" s="214"/>
      <c r="BN280" s="214"/>
      <c r="BO280" s="214"/>
      <c r="BP280" s="214"/>
      <c r="BQ280" s="214"/>
    </row>
    <row r="281" spans="1:69" x14ac:dyDescent="0.2">
      <c r="A281" s="214"/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4"/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  <c r="BI281" s="214"/>
      <c r="BJ281" s="214"/>
      <c r="BK281" s="214"/>
      <c r="BL281" s="214"/>
      <c r="BM281" s="214"/>
      <c r="BN281" s="214"/>
      <c r="BO281" s="214"/>
      <c r="BP281" s="214"/>
      <c r="BQ281" s="214"/>
    </row>
    <row r="282" spans="1:69" x14ac:dyDescent="0.2">
      <c r="A282" s="214"/>
      <c r="B282" s="214"/>
      <c r="C282" s="214"/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/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  <c r="BI282" s="214"/>
      <c r="BJ282" s="214"/>
      <c r="BK282" s="214"/>
      <c r="BL282" s="214"/>
      <c r="BM282" s="214"/>
      <c r="BN282" s="214"/>
      <c r="BO282" s="214"/>
      <c r="BP282" s="214"/>
      <c r="BQ282" s="214"/>
    </row>
    <row r="283" spans="1:69" x14ac:dyDescent="0.2">
      <c r="A283" s="214"/>
      <c r="B283" s="214"/>
      <c r="C283" s="214"/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/>
      <c r="AF283" s="214"/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  <c r="BI283" s="214"/>
      <c r="BJ283" s="214"/>
      <c r="BK283" s="214"/>
      <c r="BL283" s="214"/>
      <c r="BM283" s="214"/>
      <c r="BN283" s="214"/>
      <c r="BO283" s="214"/>
      <c r="BP283" s="214"/>
      <c r="BQ283" s="214"/>
    </row>
    <row r="284" spans="1:69" x14ac:dyDescent="0.2">
      <c r="A284" s="214"/>
      <c r="B284" s="214"/>
      <c r="C284" s="214"/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/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  <c r="BI284" s="214"/>
      <c r="BJ284" s="214"/>
      <c r="BK284" s="214"/>
      <c r="BL284" s="214"/>
      <c r="BM284" s="214"/>
      <c r="BN284" s="214"/>
      <c r="BO284" s="214"/>
      <c r="BP284" s="214"/>
      <c r="BQ284" s="214"/>
    </row>
    <row r="285" spans="1:69" x14ac:dyDescent="0.2">
      <c r="A285" s="214"/>
      <c r="B285" s="214"/>
      <c r="C285" s="214"/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/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  <c r="BI285" s="214"/>
      <c r="BJ285" s="214"/>
      <c r="BK285" s="214"/>
      <c r="BL285" s="214"/>
      <c r="BM285" s="214"/>
      <c r="BN285" s="214"/>
      <c r="BO285" s="214"/>
      <c r="BP285" s="214"/>
      <c r="BQ285" s="214"/>
    </row>
    <row r="286" spans="1:69" x14ac:dyDescent="0.2">
      <c r="A286" s="214"/>
      <c r="B286" s="214"/>
      <c r="C286" s="214"/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4"/>
      <c r="BN286" s="214"/>
      <c r="BO286" s="214"/>
      <c r="BP286" s="214"/>
      <c r="BQ286" s="214"/>
    </row>
    <row r="287" spans="1:69" x14ac:dyDescent="0.2">
      <c r="A287" s="214"/>
      <c r="B287" s="214"/>
      <c r="C287" s="214"/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4"/>
      <c r="BN287" s="214"/>
      <c r="BO287" s="214"/>
      <c r="BP287" s="214"/>
      <c r="BQ287" s="214"/>
    </row>
    <row r="288" spans="1:69" x14ac:dyDescent="0.2">
      <c r="A288" s="214"/>
      <c r="B288" s="214"/>
      <c r="C288" s="214"/>
      <c r="D288" s="214"/>
      <c r="E288" s="214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4"/>
      <c r="BN288" s="214"/>
      <c r="BO288" s="214"/>
      <c r="BP288" s="214"/>
      <c r="BQ288" s="214"/>
    </row>
    <row r="289" spans="1:69" x14ac:dyDescent="0.2">
      <c r="A289" s="214"/>
      <c r="B289" s="214"/>
      <c r="C289" s="214"/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4"/>
      <c r="BN289" s="214"/>
      <c r="BO289" s="214"/>
      <c r="BP289" s="214"/>
      <c r="BQ289" s="214"/>
    </row>
    <row r="290" spans="1:69" x14ac:dyDescent="0.2">
      <c r="A290" s="214"/>
      <c r="B290" s="214"/>
      <c r="C290" s="214"/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4"/>
      <c r="BN290" s="214"/>
      <c r="BO290" s="214"/>
      <c r="BP290" s="214"/>
      <c r="BQ290" s="214"/>
    </row>
    <row r="291" spans="1:69" x14ac:dyDescent="0.2">
      <c r="A291" s="214"/>
      <c r="B291" s="214"/>
      <c r="C291" s="214"/>
      <c r="D291" s="214"/>
      <c r="E291" s="214"/>
      <c r="F291" s="214"/>
      <c r="G291" s="214"/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/>
      <c r="AF291" s="214"/>
      <c r="AG291" s="214"/>
      <c r="AH291" s="214"/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  <c r="BI291" s="214"/>
      <c r="BJ291" s="214"/>
      <c r="BK291" s="214"/>
      <c r="BL291" s="214"/>
      <c r="BM291" s="214"/>
      <c r="BN291" s="214"/>
      <c r="BO291" s="214"/>
      <c r="BP291" s="214"/>
      <c r="BQ291" s="214"/>
    </row>
    <row r="292" spans="1:69" x14ac:dyDescent="0.2">
      <c r="A292" s="214"/>
      <c r="B292" s="214"/>
      <c r="C292" s="214"/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4"/>
      <c r="T292" s="214"/>
      <c r="U292" s="214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/>
      <c r="AF292" s="214"/>
      <c r="AG292" s="214"/>
      <c r="AH292" s="214"/>
      <c r="AI292" s="214"/>
      <c r="AJ292" s="214"/>
      <c r="AK292" s="214"/>
      <c r="AL292" s="214"/>
      <c r="AM292" s="214"/>
      <c r="AN292" s="214"/>
      <c r="AO292" s="214"/>
      <c r="AP292" s="214"/>
      <c r="AQ292" s="214"/>
      <c r="AR292" s="214"/>
      <c r="AS292" s="214"/>
      <c r="AT292" s="214"/>
      <c r="AU292" s="214"/>
      <c r="AV292" s="214"/>
      <c r="AW292" s="214"/>
      <c r="AX292" s="214"/>
      <c r="AY292" s="214"/>
      <c r="AZ292" s="214"/>
      <c r="BA292" s="214"/>
      <c r="BB292" s="214"/>
      <c r="BC292" s="214"/>
      <c r="BD292" s="214"/>
      <c r="BE292" s="214"/>
      <c r="BF292" s="214"/>
      <c r="BG292" s="214"/>
      <c r="BH292" s="214"/>
      <c r="BI292" s="214"/>
      <c r="BJ292" s="214"/>
      <c r="BK292" s="214"/>
      <c r="BL292" s="214"/>
      <c r="BM292" s="214"/>
      <c r="BN292" s="214"/>
      <c r="BO292" s="214"/>
      <c r="BP292" s="214"/>
      <c r="BQ292" s="214"/>
    </row>
    <row r="293" spans="1:69" x14ac:dyDescent="0.2">
      <c r="A293" s="214"/>
      <c r="B293" s="214"/>
      <c r="C293" s="214"/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4"/>
      <c r="T293" s="214"/>
      <c r="U293" s="214"/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/>
      <c r="AF293" s="214"/>
      <c r="AG293" s="214"/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  <c r="BI293" s="214"/>
      <c r="BJ293" s="214"/>
      <c r="BK293" s="214"/>
      <c r="BL293" s="214"/>
      <c r="BM293" s="214"/>
      <c r="BN293" s="214"/>
      <c r="BO293" s="214"/>
      <c r="BP293" s="214"/>
      <c r="BQ293" s="214"/>
    </row>
    <row r="294" spans="1:69" x14ac:dyDescent="0.2">
      <c r="A294" s="214"/>
      <c r="B294" s="214"/>
      <c r="C294" s="214"/>
      <c r="D294" s="214"/>
      <c r="E294" s="214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/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4"/>
      <c r="BB294" s="214"/>
      <c r="BC294" s="214"/>
      <c r="BD294" s="214"/>
      <c r="BE294" s="214"/>
      <c r="BF294" s="214"/>
      <c r="BG294" s="214"/>
      <c r="BH294" s="214"/>
      <c r="BI294" s="214"/>
      <c r="BJ294" s="214"/>
      <c r="BK294" s="214"/>
      <c r="BL294" s="214"/>
      <c r="BM294" s="214"/>
      <c r="BN294" s="214"/>
      <c r="BO294" s="214"/>
      <c r="BP294" s="214"/>
      <c r="BQ294" s="214"/>
    </row>
    <row r="295" spans="1:69" x14ac:dyDescent="0.2">
      <c r="A295" s="214"/>
      <c r="B295" s="214"/>
      <c r="C295" s="214"/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/>
      <c r="AF295" s="214"/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  <c r="BI295" s="214"/>
      <c r="BJ295" s="214"/>
      <c r="BK295" s="214"/>
      <c r="BL295" s="214"/>
      <c r="BM295" s="214"/>
      <c r="BN295" s="214"/>
      <c r="BO295" s="214"/>
      <c r="BP295" s="214"/>
      <c r="BQ295" s="214"/>
    </row>
    <row r="296" spans="1:69" x14ac:dyDescent="0.2">
      <c r="A296" s="214"/>
      <c r="B296" s="214"/>
      <c r="C296" s="214"/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/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  <c r="BI296" s="214"/>
      <c r="BJ296" s="214"/>
      <c r="BK296" s="214"/>
      <c r="BL296" s="214"/>
      <c r="BM296" s="214"/>
      <c r="BN296" s="214"/>
      <c r="BO296" s="214"/>
      <c r="BP296" s="214"/>
      <c r="BQ296" s="214"/>
    </row>
    <row r="297" spans="1:69" x14ac:dyDescent="0.2">
      <c r="A297" s="214"/>
      <c r="B297" s="214"/>
      <c r="C297" s="214"/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4"/>
      <c r="BB297" s="214"/>
      <c r="BC297" s="214"/>
      <c r="BD297" s="214"/>
      <c r="BE297" s="214"/>
      <c r="BF297" s="214"/>
      <c r="BG297" s="214"/>
      <c r="BH297" s="214"/>
      <c r="BI297" s="214"/>
      <c r="BJ297" s="214"/>
      <c r="BK297" s="214"/>
      <c r="BL297" s="214"/>
      <c r="BM297" s="214"/>
      <c r="BN297" s="214"/>
      <c r="BO297" s="214"/>
      <c r="BP297" s="214"/>
      <c r="BQ297" s="214"/>
    </row>
    <row r="298" spans="1:69" x14ac:dyDescent="0.2">
      <c r="A298" s="214"/>
      <c r="B298" s="214"/>
      <c r="C298" s="214"/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  <c r="BI298" s="214"/>
      <c r="BJ298" s="214"/>
      <c r="BK298" s="214"/>
      <c r="BL298" s="214"/>
      <c r="BM298" s="214"/>
      <c r="BN298" s="214"/>
      <c r="BO298" s="214"/>
      <c r="BP298" s="214"/>
      <c r="BQ298" s="214"/>
    </row>
    <row r="299" spans="1:69" x14ac:dyDescent="0.2">
      <c r="A299" s="214"/>
      <c r="B299" s="214"/>
      <c r="C299" s="214"/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  <c r="BI299" s="214"/>
      <c r="BJ299" s="214"/>
      <c r="BK299" s="214"/>
      <c r="BL299" s="214"/>
      <c r="BM299" s="214"/>
      <c r="BN299" s="214"/>
      <c r="BO299" s="214"/>
      <c r="BP299" s="214"/>
      <c r="BQ299" s="214"/>
    </row>
    <row r="300" spans="1:69" x14ac:dyDescent="0.2">
      <c r="A300" s="214"/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4"/>
      <c r="BN300" s="214"/>
      <c r="BO300" s="214"/>
      <c r="BP300" s="214"/>
      <c r="BQ300" s="214"/>
    </row>
    <row r="301" spans="1:69" x14ac:dyDescent="0.2">
      <c r="A301" s="214"/>
      <c r="B301" s="214"/>
      <c r="C301" s="214"/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4"/>
      <c r="BN301" s="214"/>
      <c r="BO301" s="214"/>
      <c r="BP301" s="214"/>
      <c r="BQ301" s="214"/>
    </row>
    <row r="302" spans="1:69" x14ac:dyDescent="0.2">
      <c r="A302" s="214"/>
      <c r="B302" s="214"/>
      <c r="C302" s="214"/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4"/>
      <c r="BN302" s="214"/>
      <c r="BO302" s="214"/>
      <c r="BP302" s="214"/>
      <c r="BQ302" s="214"/>
    </row>
    <row r="303" spans="1:69" x14ac:dyDescent="0.2">
      <c r="A303" s="214"/>
      <c r="B303" s="214"/>
      <c r="C303" s="214"/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  <c r="BI303" s="214"/>
      <c r="BJ303" s="214"/>
      <c r="BK303" s="214"/>
      <c r="BL303" s="214"/>
      <c r="BM303" s="214"/>
      <c r="BN303" s="214"/>
      <c r="BO303" s="214"/>
      <c r="BP303" s="214"/>
      <c r="BQ303" s="214"/>
    </row>
    <row r="304" spans="1:69" x14ac:dyDescent="0.2">
      <c r="A304" s="214"/>
      <c r="B304" s="214"/>
      <c r="C304" s="214"/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  <c r="BI304" s="214"/>
      <c r="BJ304" s="214"/>
      <c r="BK304" s="214"/>
      <c r="BL304" s="214"/>
      <c r="BM304" s="214"/>
      <c r="BN304" s="214"/>
      <c r="BO304" s="214"/>
      <c r="BP304" s="214"/>
      <c r="BQ304" s="214"/>
    </row>
    <row r="305" spans="1:69" x14ac:dyDescent="0.2">
      <c r="A305" s="214"/>
      <c r="B305" s="214"/>
      <c r="C305" s="214"/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4"/>
      <c r="T305" s="214"/>
      <c r="U305" s="21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/>
      <c r="AF305" s="214"/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  <c r="BI305" s="214"/>
      <c r="BJ305" s="214"/>
      <c r="BK305" s="214"/>
      <c r="BL305" s="214"/>
      <c r="BM305" s="214"/>
      <c r="BN305" s="214"/>
      <c r="BO305" s="214"/>
      <c r="BP305" s="214"/>
      <c r="BQ305" s="214"/>
    </row>
    <row r="306" spans="1:69" x14ac:dyDescent="0.2">
      <c r="A306" s="214"/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  <c r="BI306" s="214"/>
      <c r="BJ306" s="214"/>
      <c r="BK306" s="214"/>
      <c r="BL306" s="214"/>
      <c r="BM306" s="214"/>
      <c r="BN306" s="214"/>
      <c r="BO306" s="214"/>
      <c r="BP306" s="214"/>
      <c r="BQ306" s="214"/>
    </row>
    <row r="307" spans="1:69" x14ac:dyDescent="0.2">
      <c r="A307" s="214"/>
      <c r="B307" s="214"/>
      <c r="C307" s="214"/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  <c r="AF307" s="214"/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  <c r="BI307" s="214"/>
      <c r="BJ307" s="214"/>
      <c r="BK307" s="214"/>
      <c r="BL307" s="214"/>
      <c r="BM307" s="214"/>
      <c r="BN307" s="214"/>
      <c r="BO307" s="214"/>
      <c r="BP307" s="214"/>
      <c r="BQ307" s="214"/>
    </row>
    <row r="308" spans="1:69" x14ac:dyDescent="0.2">
      <c r="A308" s="214"/>
      <c r="B308" s="214"/>
      <c r="C308" s="214"/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4"/>
      <c r="T308" s="214"/>
      <c r="U308" s="214"/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/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14"/>
      <c r="BB308" s="214"/>
      <c r="BC308" s="214"/>
      <c r="BD308" s="214"/>
      <c r="BE308" s="214"/>
      <c r="BF308" s="214"/>
      <c r="BG308" s="214"/>
      <c r="BH308" s="214"/>
      <c r="BI308" s="214"/>
      <c r="BJ308" s="214"/>
      <c r="BK308" s="214"/>
      <c r="BL308" s="214"/>
      <c r="BM308" s="214"/>
      <c r="BN308" s="214"/>
      <c r="BO308" s="214"/>
      <c r="BP308" s="214"/>
      <c r="BQ308" s="214"/>
    </row>
    <row r="309" spans="1:69" x14ac:dyDescent="0.2">
      <c r="A309" s="214"/>
      <c r="B309" s="214"/>
      <c r="C309" s="214"/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4"/>
      <c r="P309" s="214"/>
      <c r="Q309" s="214"/>
      <c r="R309" s="214"/>
      <c r="S309" s="214"/>
      <c r="T309" s="214"/>
      <c r="U309" s="21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/>
      <c r="AF309" s="214"/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14"/>
      <c r="BB309" s="214"/>
      <c r="BC309" s="214"/>
      <c r="BD309" s="214"/>
      <c r="BE309" s="214"/>
      <c r="BF309" s="214"/>
      <c r="BG309" s="214"/>
      <c r="BH309" s="214"/>
      <c r="BI309" s="214"/>
      <c r="BJ309" s="214"/>
      <c r="BK309" s="214"/>
      <c r="BL309" s="214"/>
      <c r="BM309" s="214"/>
      <c r="BN309" s="214"/>
      <c r="BO309" s="214"/>
      <c r="BP309" s="214"/>
      <c r="BQ309" s="214"/>
    </row>
    <row r="310" spans="1:69" x14ac:dyDescent="0.2">
      <c r="A310" s="214"/>
      <c r="B310" s="214"/>
      <c r="C310" s="214"/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4"/>
      <c r="T310" s="214"/>
      <c r="U310" s="214"/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/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  <c r="BI310" s="214"/>
      <c r="BJ310" s="214"/>
      <c r="BK310" s="214"/>
      <c r="BL310" s="214"/>
      <c r="BM310" s="214"/>
      <c r="BN310" s="214"/>
      <c r="BO310" s="214"/>
      <c r="BP310" s="214"/>
      <c r="BQ310" s="214"/>
    </row>
    <row r="311" spans="1:69" x14ac:dyDescent="0.2">
      <c r="A311" s="214"/>
      <c r="B311" s="214"/>
      <c r="C311" s="214"/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4"/>
      <c r="T311" s="214"/>
      <c r="U311" s="21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/>
      <c r="AF311" s="214"/>
      <c r="AG311" s="214"/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214"/>
      <c r="AT311" s="214"/>
      <c r="AU311" s="214"/>
      <c r="AV311" s="214"/>
      <c r="AW311" s="214"/>
      <c r="AX311" s="214"/>
      <c r="AY311" s="214"/>
      <c r="AZ311" s="214"/>
      <c r="BA311" s="214"/>
      <c r="BB311" s="214"/>
      <c r="BC311" s="214"/>
      <c r="BD311" s="214"/>
      <c r="BE311" s="214"/>
      <c r="BF311" s="214"/>
      <c r="BG311" s="214"/>
      <c r="BH311" s="214"/>
      <c r="BI311" s="214"/>
      <c r="BJ311" s="214"/>
      <c r="BK311" s="214"/>
      <c r="BL311" s="214"/>
      <c r="BM311" s="214"/>
      <c r="BN311" s="214"/>
      <c r="BO311" s="214"/>
      <c r="BP311" s="214"/>
      <c r="BQ311" s="214"/>
    </row>
    <row r="312" spans="1:69" x14ac:dyDescent="0.2">
      <c r="A312" s="214"/>
      <c r="B312" s="214"/>
      <c r="C312" s="214"/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  <c r="BI312" s="214"/>
      <c r="BJ312" s="214"/>
      <c r="BK312" s="214"/>
      <c r="BL312" s="214"/>
      <c r="BM312" s="214"/>
      <c r="BN312" s="214"/>
      <c r="BO312" s="214"/>
      <c r="BP312" s="214"/>
      <c r="BQ312" s="214"/>
    </row>
    <row r="313" spans="1:69" x14ac:dyDescent="0.2">
      <c r="A313" s="214"/>
      <c r="B313" s="214"/>
      <c r="C313" s="214"/>
      <c r="D313" s="214"/>
      <c r="E313" s="214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4"/>
      <c r="BN313" s="214"/>
      <c r="BO313" s="214"/>
      <c r="BP313" s="214"/>
      <c r="BQ313" s="214"/>
    </row>
    <row r="314" spans="1:69" x14ac:dyDescent="0.2">
      <c r="A314" s="214"/>
      <c r="B314" s="214"/>
      <c r="C314" s="214"/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4"/>
      <c r="BN314" s="214"/>
      <c r="BO314" s="214"/>
      <c r="BP314" s="214"/>
      <c r="BQ314" s="214"/>
    </row>
    <row r="315" spans="1:69" x14ac:dyDescent="0.2">
      <c r="A315" s="214"/>
      <c r="B315" s="214"/>
      <c r="C315" s="214"/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4"/>
      <c r="BN315" s="214"/>
      <c r="BO315" s="214"/>
      <c r="BP315" s="214"/>
      <c r="BQ315" s="214"/>
    </row>
    <row r="316" spans="1:69" x14ac:dyDescent="0.2">
      <c r="A316" s="214"/>
      <c r="B316" s="214"/>
      <c r="C316" s="214"/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4"/>
      <c r="BN316" s="214"/>
      <c r="BO316" s="214"/>
      <c r="BP316" s="214"/>
      <c r="BQ316" s="214"/>
    </row>
    <row r="317" spans="1:69" x14ac:dyDescent="0.2">
      <c r="A317" s="214"/>
      <c r="B317" s="214"/>
      <c r="C317" s="214"/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4"/>
      <c r="BN317" s="214"/>
      <c r="BO317" s="214"/>
      <c r="BP317" s="214"/>
      <c r="BQ317" s="214"/>
    </row>
    <row r="318" spans="1:69" x14ac:dyDescent="0.2">
      <c r="A318" s="214"/>
      <c r="B318" s="214"/>
      <c r="C318" s="214"/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4"/>
      <c r="BN318" s="214"/>
      <c r="BO318" s="214"/>
      <c r="BP318" s="214"/>
      <c r="BQ318" s="214"/>
    </row>
    <row r="319" spans="1:69" x14ac:dyDescent="0.2">
      <c r="A319" s="214"/>
      <c r="B319" s="214"/>
      <c r="C319" s="214"/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4"/>
      <c r="BN319" s="214"/>
      <c r="BO319" s="214"/>
      <c r="BP319" s="214"/>
      <c r="BQ319" s="214"/>
    </row>
    <row r="320" spans="1:69" x14ac:dyDescent="0.2">
      <c r="A320" s="214"/>
      <c r="B320" s="214"/>
      <c r="C320" s="214"/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  <c r="BI320" s="214"/>
      <c r="BJ320" s="214"/>
      <c r="BK320" s="214"/>
      <c r="BL320" s="214"/>
      <c r="BM320" s="214"/>
      <c r="BN320" s="214"/>
      <c r="BO320" s="214"/>
      <c r="BP320" s="214"/>
      <c r="BQ320" s="214"/>
    </row>
    <row r="321" spans="1:69" x14ac:dyDescent="0.2">
      <c r="A321" s="214"/>
      <c r="B321" s="214"/>
      <c r="C321" s="214"/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  <c r="BI321" s="214"/>
      <c r="BJ321" s="214"/>
      <c r="BK321" s="214"/>
      <c r="BL321" s="214"/>
      <c r="BM321" s="214"/>
      <c r="BN321" s="214"/>
      <c r="BO321" s="214"/>
      <c r="BP321" s="214"/>
      <c r="BQ321" s="214"/>
    </row>
    <row r="322" spans="1:69" x14ac:dyDescent="0.2">
      <c r="A322" s="214"/>
      <c r="B322" s="214"/>
      <c r="C322" s="214"/>
      <c r="D322" s="214"/>
      <c r="E322" s="214"/>
      <c r="F322" s="214"/>
      <c r="G322" s="214"/>
      <c r="H322" s="214"/>
      <c r="I322" s="214"/>
      <c r="J322" s="214"/>
      <c r="K322" s="214"/>
      <c r="L322" s="214"/>
      <c r="M322" s="214"/>
      <c r="N322" s="214"/>
      <c r="O322" s="214"/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  <c r="BI322" s="214"/>
      <c r="BJ322" s="214"/>
      <c r="BK322" s="214"/>
      <c r="BL322" s="214"/>
      <c r="BM322" s="214"/>
      <c r="BN322" s="214"/>
      <c r="BO322" s="214"/>
      <c r="BP322" s="214"/>
      <c r="BQ322" s="214"/>
    </row>
    <row r="323" spans="1:69" x14ac:dyDescent="0.2">
      <c r="A323" s="214"/>
      <c r="B323" s="214"/>
      <c r="C323" s="214"/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/>
      <c r="AF323" s="214"/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14"/>
      <c r="AT323" s="214"/>
      <c r="AU323" s="214"/>
      <c r="AV323" s="214"/>
      <c r="AW323" s="214"/>
      <c r="AX323" s="214"/>
      <c r="AY323" s="214"/>
      <c r="AZ323" s="214"/>
      <c r="BA323" s="214"/>
      <c r="BB323" s="214"/>
      <c r="BC323" s="214"/>
      <c r="BD323" s="214"/>
      <c r="BE323" s="214"/>
      <c r="BF323" s="214"/>
      <c r="BG323" s="214"/>
      <c r="BH323" s="214"/>
      <c r="BI323" s="214"/>
      <c r="BJ323" s="214"/>
      <c r="BK323" s="214"/>
      <c r="BL323" s="214"/>
      <c r="BM323" s="214"/>
      <c r="BN323" s="214"/>
      <c r="BO323" s="214"/>
      <c r="BP323" s="214"/>
      <c r="BQ323" s="214"/>
    </row>
    <row r="324" spans="1:69" x14ac:dyDescent="0.2">
      <c r="A324" s="214"/>
      <c r="B324" s="214"/>
      <c r="C324" s="214"/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/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  <c r="BI324" s="214"/>
      <c r="BJ324" s="214"/>
      <c r="BK324" s="214"/>
      <c r="BL324" s="214"/>
      <c r="BM324" s="214"/>
      <c r="BN324" s="214"/>
      <c r="BO324" s="214"/>
      <c r="BP324" s="214"/>
      <c r="BQ324" s="214"/>
    </row>
    <row r="325" spans="1:69" x14ac:dyDescent="0.2">
      <c r="A325" s="214"/>
      <c r="B325" s="214"/>
      <c r="C325" s="214"/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/>
      <c r="AF325" s="214"/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214"/>
      <c r="AT325" s="214"/>
      <c r="AU325" s="214"/>
      <c r="AV325" s="214"/>
      <c r="AW325" s="214"/>
      <c r="AX325" s="214"/>
      <c r="AY325" s="214"/>
      <c r="AZ325" s="214"/>
      <c r="BA325" s="214"/>
      <c r="BB325" s="214"/>
      <c r="BC325" s="214"/>
      <c r="BD325" s="214"/>
      <c r="BE325" s="214"/>
      <c r="BF325" s="214"/>
      <c r="BG325" s="214"/>
      <c r="BH325" s="214"/>
      <c r="BI325" s="214"/>
      <c r="BJ325" s="214"/>
      <c r="BK325" s="214"/>
      <c r="BL325" s="214"/>
      <c r="BM325" s="214"/>
      <c r="BN325" s="214"/>
      <c r="BO325" s="214"/>
      <c r="BP325" s="214"/>
      <c r="BQ325" s="214"/>
    </row>
    <row r="326" spans="1:69" x14ac:dyDescent="0.2">
      <c r="A326" s="214"/>
      <c r="B326" s="214"/>
      <c r="C326" s="214"/>
      <c r="D326" s="214"/>
      <c r="E326" s="214"/>
      <c r="F326" s="214"/>
      <c r="G326" s="214"/>
      <c r="H326" s="214"/>
      <c r="I326" s="214"/>
      <c r="J326" s="214"/>
      <c r="K326" s="214"/>
      <c r="L326" s="214"/>
      <c r="M326" s="214"/>
      <c r="N326" s="214"/>
      <c r="O326" s="214"/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/>
      <c r="AF326" s="214"/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  <c r="BI326" s="214"/>
      <c r="BJ326" s="214"/>
      <c r="BK326" s="214"/>
      <c r="BL326" s="214"/>
      <c r="BM326" s="214"/>
      <c r="BN326" s="214"/>
      <c r="BO326" s="214"/>
      <c r="BP326" s="214"/>
      <c r="BQ326" s="214"/>
    </row>
    <row r="327" spans="1:69" x14ac:dyDescent="0.2">
      <c r="A327" s="214"/>
      <c r="B327" s="214"/>
      <c r="C327" s="214"/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/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  <c r="BI327" s="214"/>
      <c r="BJ327" s="214"/>
      <c r="BK327" s="214"/>
      <c r="BL327" s="214"/>
      <c r="BM327" s="214"/>
      <c r="BN327" s="214"/>
      <c r="BO327" s="214"/>
      <c r="BP327" s="214"/>
      <c r="BQ327" s="214"/>
    </row>
    <row r="328" spans="1:69" x14ac:dyDescent="0.2">
      <c r="A328" s="214"/>
      <c r="B328" s="214"/>
      <c r="C328" s="214"/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4"/>
      <c r="BN328" s="214"/>
      <c r="BO328" s="214"/>
      <c r="BP328" s="214"/>
      <c r="BQ328" s="214"/>
    </row>
    <row r="329" spans="1:69" x14ac:dyDescent="0.2">
      <c r="A329" s="214"/>
      <c r="B329" s="214"/>
      <c r="C329" s="214"/>
      <c r="D329" s="214"/>
      <c r="E329" s="214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4"/>
      <c r="BN329" s="214"/>
      <c r="BO329" s="214"/>
      <c r="BP329" s="214"/>
      <c r="BQ329" s="214"/>
    </row>
    <row r="330" spans="1:69" x14ac:dyDescent="0.2">
      <c r="A330" s="214"/>
      <c r="B330" s="214"/>
      <c r="C330" s="214"/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4"/>
      <c r="BN330" s="214"/>
      <c r="BO330" s="214"/>
      <c r="BP330" s="214"/>
      <c r="BQ330" s="214"/>
    </row>
    <row r="331" spans="1:69" x14ac:dyDescent="0.2">
      <c r="A331" s="214"/>
      <c r="B331" s="214"/>
      <c r="C331" s="214"/>
      <c r="D331" s="214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4"/>
      <c r="BN331" s="214"/>
      <c r="BO331" s="214"/>
      <c r="BP331" s="214"/>
      <c r="BQ331" s="214"/>
    </row>
    <row r="332" spans="1:69" x14ac:dyDescent="0.2">
      <c r="A332" s="214"/>
      <c r="B332" s="214"/>
      <c r="C332" s="214"/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4"/>
      <c r="BN332" s="214"/>
      <c r="BO332" s="214"/>
      <c r="BP332" s="214"/>
      <c r="BQ332" s="214"/>
    </row>
    <row r="333" spans="1:69" x14ac:dyDescent="0.2">
      <c r="A333" s="214"/>
      <c r="B333" s="214"/>
      <c r="C333" s="214"/>
      <c r="D333" s="214"/>
      <c r="E333" s="214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  <c r="BI333" s="214"/>
      <c r="BJ333" s="214"/>
      <c r="BK333" s="214"/>
      <c r="BL333" s="214"/>
      <c r="BM333" s="214"/>
      <c r="BN333" s="214"/>
      <c r="BO333" s="214"/>
      <c r="BP333" s="214"/>
      <c r="BQ333" s="214"/>
    </row>
    <row r="334" spans="1:69" x14ac:dyDescent="0.2">
      <c r="A334" s="214"/>
      <c r="B334" s="214"/>
      <c r="C334" s="214"/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4"/>
      <c r="BN334" s="214"/>
      <c r="BO334" s="214"/>
      <c r="BP334" s="214"/>
      <c r="BQ334" s="214"/>
    </row>
    <row r="335" spans="1:69" x14ac:dyDescent="0.2">
      <c r="A335" s="214"/>
      <c r="B335" s="214"/>
      <c r="C335" s="214"/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4"/>
      <c r="BN335" s="214"/>
      <c r="BO335" s="214"/>
      <c r="BP335" s="214"/>
      <c r="BQ335" s="214"/>
    </row>
    <row r="336" spans="1:69" x14ac:dyDescent="0.2">
      <c r="A336" s="214"/>
      <c r="B336" s="214"/>
      <c r="C336" s="214"/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4"/>
      <c r="BN336" s="214"/>
      <c r="BO336" s="214"/>
      <c r="BP336" s="214"/>
      <c r="BQ336" s="214"/>
    </row>
    <row r="337" spans="1:69" x14ac:dyDescent="0.2">
      <c r="A337" s="214"/>
      <c r="B337" s="214"/>
      <c r="C337" s="214"/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4"/>
      <c r="BN337" s="214"/>
      <c r="BO337" s="214"/>
      <c r="BP337" s="214"/>
      <c r="BQ337" s="214"/>
    </row>
    <row r="338" spans="1:69" x14ac:dyDescent="0.2">
      <c r="A338" s="214"/>
      <c r="B338" s="214"/>
      <c r="C338" s="214"/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4"/>
      <c r="BN338" s="214"/>
      <c r="BO338" s="214"/>
      <c r="BP338" s="214"/>
      <c r="BQ338" s="214"/>
    </row>
    <row r="339" spans="1:69" x14ac:dyDescent="0.2">
      <c r="A339" s="214"/>
      <c r="B339" s="214"/>
      <c r="C339" s="214"/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4"/>
      <c r="BN339" s="214"/>
      <c r="BO339" s="214"/>
      <c r="BP339" s="214"/>
      <c r="BQ339" s="214"/>
    </row>
    <row r="340" spans="1:69" x14ac:dyDescent="0.2">
      <c r="A340" s="214"/>
      <c r="B340" s="214"/>
      <c r="C340" s="214"/>
      <c r="D340" s="214"/>
      <c r="E340" s="214"/>
      <c r="F340" s="214"/>
      <c r="G340" s="214"/>
      <c r="H340" s="214"/>
      <c r="I340" s="214"/>
      <c r="J340" s="214"/>
      <c r="K340" s="214"/>
      <c r="L340" s="214"/>
      <c r="M340" s="214"/>
      <c r="N340" s="214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4"/>
      <c r="BN340" s="214"/>
      <c r="BO340" s="214"/>
      <c r="BP340" s="214"/>
      <c r="BQ340" s="214"/>
    </row>
    <row r="341" spans="1:69" x14ac:dyDescent="0.2">
      <c r="A341" s="214"/>
      <c r="B341" s="214"/>
      <c r="C341" s="214"/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4"/>
      <c r="BN341" s="214"/>
      <c r="BO341" s="214"/>
      <c r="BP341" s="214"/>
      <c r="BQ341" s="214"/>
    </row>
    <row r="342" spans="1:69" x14ac:dyDescent="0.2">
      <c r="A342" s="214"/>
      <c r="B342" s="214"/>
      <c r="C342" s="214"/>
      <c r="D342" s="214"/>
      <c r="E342" s="214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4"/>
      <c r="BN342" s="214"/>
      <c r="BO342" s="214"/>
      <c r="BP342" s="214"/>
      <c r="BQ342" s="214"/>
    </row>
    <row r="343" spans="1:69" x14ac:dyDescent="0.2">
      <c r="A343" s="214"/>
      <c r="B343" s="214"/>
      <c r="C343" s="214"/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4"/>
      <c r="BN343" s="214"/>
      <c r="BO343" s="214"/>
      <c r="BP343" s="214"/>
      <c r="BQ343" s="214"/>
    </row>
    <row r="344" spans="1:69" x14ac:dyDescent="0.2">
      <c r="A344" s="214"/>
      <c r="B344" s="214"/>
      <c r="C344" s="214"/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4"/>
      <c r="BN344" s="214"/>
      <c r="BO344" s="214"/>
      <c r="BP344" s="214"/>
      <c r="BQ344" s="214"/>
    </row>
    <row r="345" spans="1:69" x14ac:dyDescent="0.2">
      <c r="A345" s="214"/>
      <c r="B345" s="214"/>
      <c r="C345" s="214"/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4"/>
      <c r="BN345" s="214"/>
      <c r="BO345" s="214"/>
      <c r="BP345" s="214"/>
      <c r="BQ345" s="214"/>
    </row>
    <row r="346" spans="1:69" x14ac:dyDescent="0.2">
      <c r="A346" s="214"/>
      <c r="B346" s="214"/>
      <c r="C346" s="214"/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4"/>
      <c r="BN346" s="214"/>
      <c r="BO346" s="214"/>
      <c r="BP346" s="214"/>
      <c r="BQ346" s="214"/>
    </row>
    <row r="347" spans="1:69" x14ac:dyDescent="0.2">
      <c r="A347" s="214"/>
      <c r="B347" s="214"/>
      <c r="C347" s="214"/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/>
      <c r="AF347" s="214"/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  <c r="BI347" s="214"/>
      <c r="BJ347" s="214"/>
      <c r="BK347" s="214"/>
      <c r="BL347" s="214"/>
      <c r="BM347" s="214"/>
      <c r="BN347" s="214"/>
      <c r="BO347" s="214"/>
      <c r="BP347" s="214"/>
      <c r="BQ347" s="214"/>
    </row>
    <row r="348" spans="1:69" x14ac:dyDescent="0.2">
      <c r="A348" s="214"/>
      <c r="B348" s="214"/>
      <c r="C348" s="214"/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  <c r="BI348" s="214"/>
      <c r="BJ348" s="214"/>
      <c r="BK348" s="214"/>
      <c r="BL348" s="214"/>
      <c r="BM348" s="214"/>
      <c r="BN348" s="214"/>
      <c r="BO348" s="214"/>
      <c r="BP348" s="214"/>
      <c r="BQ348" s="214"/>
    </row>
    <row r="349" spans="1:69" x14ac:dyDescent="0.2">
      <c r="A349" s="214"/>
      <c r="B349" s="214"/>
      <c r="C349" s="214"/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4"/>
      <c r="BB349" s="214"/>
      <c r="BC349" s="214"/>
      <c r="BD349" s="214"/>
      <c r="BE349" s="214"/>
      <c r="BF349" s="214"/>
      <c r="BG349" s="214"/>
      <c r="BH349" s="214"/>
      <c r="BI349" s="214"/>
      <c r="BJ349" s="214"/>
      <c r="BK349" s="214"/>
      <c r="BL349" s="214"/>
      <c r="BM349" s="214"/>
      <c r="BN349" s="214"/>
      <c r="BO349" s="214"/>
      <c r="BP349" s="214"/>
      <c r="BQ349" s="214"/>
    </row>
    <row r="350" spans="1:69" x14ac:dyDescent="0.2">
      <c r="A350" s="214"/>
      <c r="B350" s="214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</row>
    <row r="351" spans="1:69" x14ac:dyDescent="0.2">
      <c r="A351" s="214"/>
      <c r="B351" s="214"/>
      <c r="C351" s="214"/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4"/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  <c r="BI351" s="214"/>
      <c r="BJ351" s="214"/>
      <c r="BK351" s="214"/>
      <c r="BL351" s="214"/>
      <c r="BM351" s="214"/>
      <c r="BN351" s="214"/>
      <c r="BO351" s="214"/>
      <c r="BP351" s="214"/>
      <c r="BQ351" s="214"/>
    </row>
    <row r="352" spans="1:69" x14ac:dyDescent="0.2">
      <c r="A352" s="214"/>
      <c r="B352" s="214"/>
      <c r="C352" s="214"/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4"/>
      <c r="BB352" s="214"/>
      <c r="BC352" s="214"/>
      <c r="BD352" s="214"/>
      <c r="BE352" s="214"/>
      <c r="BF352" s="214"/>
      <c r="BG352" s="214"/>
      <c r="BH352" s="214"/>
      <c r="BI352" s="214"/>
      <c r="BJ352" s="214"/>
      <c r="BK352" s="214"/>
      <c r="BL352" s="214"/>
      <c r="BM352" s="214"/>
      <c r="BN352" s="214"/>
      <c r="BO352" s="214"/>
      <c r="BP352" s="214"/>
      <c r="BQ352" s="214"/>
    </row>
    <row r="353" spans="1:69" x14ac:dyDescent="0.2">
      <c r="A353" s="214"/>
      <c r="B353" s="214"/>
      <c r="C353" s="214"/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4"/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  <c r="BI353" s="214"/>
      <c r="BJ353" s="214"/>
      <c r="BK353" s="214"/>
      <c r="BL353" s="214"/>
      <c r="BM353" s="214"/>
      <c r="BN353" s="214"/>
      <c r="BO353" s="214"/>
      <c r="BP353" s="214"/>
      <c r="BQ353" s="214"/>
    </row>
    <row r="354" spans="1:69" x14ac:dyDescent="0.2">
      <c r="A354" s="214"/>
      <c r="B354" s="214"/>
      <c r="C354" s="214"/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  <c r="AF354" s="214"/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214"/>
      <c r="AT354" s="214"/>
      <c r="AU354" s="214"/>
      <c r="AV354" s="214"/>
      <c r="AW354" s="214"/>
      <c r="AX354" s="214"/>
      <c r="AY354" s="214"/>
      <c r="AZ354" s="214"/>
      <c r="BA354" s="214"/>
      <c r="BB354" s="214"/>
      <c r="BC354" s="214"/>
      <c r="BD354" s="214"/>
      <c r="BE354" s="214"/>
      <c r="BF354" s="214"/>
      <c r="BG354" s="214"/>
      <c r="BH354" s="214"/>
      <c r="BI354" s="214"/>
      <c r="BJ354" s="214"/>
      <c r="BK354" s="214"/>
      <c r="BL354" s="214"/>
      <c r="BM354" s="214"/>
      <c r="BN354" s="214"/>
      <c r="BO354" s="214"/>
      <c r="BP354" s="214"/>
      <c r="BQ354" s="214"/>
    </row>
    <row r="355" spans="1:69" x14ac:dyDescent="0.2">
      <c r="A355" s="214"/>
      <c r="B355" s="214"/>
      <c r="C355" s="214"/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  <c r="BI355" s="214"/>
      <c r="BJ355" s="214"/>
      <c r="BK355" s="214"/>
      <c r="BL355" s="214"/>
      <c r="BM355" s="214"/>
      <c r="BN355" s="214"/>
      <c r="BO355" s="214"/>
      <c r="BP355" s="214"/>
      <c r="BQ355" s="214"/>
    </row>
    <row r="356" spans="1:69" x14ac:dyDescent="0.2">
      <c r="A356" s="214"/>
      <c r="B356" s="214"/>
      <c r="C356" s="214"/>
      <c r="D356" s="214"/>
      <c r="E356" s="214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4"/>
      <c r="BN356" s="214"/>
      <c r="BO356" s="214"/>
      <c r="BP356" s="214"/>
      <c r="BQ356" s="214"/>
    </row>
    <row r="357" spans="1:69" x14ac:dyDescent="0.2">
      <c r="A357" s="214"/>
      <c r="B357" s="214"/>
      <c r="C357" s="214"/>
      <c r="D357" s="214"/>
      <c r="E357" s="214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4"/>
      <c r="BN357" s="214"/>
      <c r="BO357" s="214"/>
      <c r="BP357" s="214"/>
      <c r="BQ357" s="214"/>
    </row>
    <row r="358" spans="1:69" x14ac:dyDescent="0.2">
      <c r="A358" s="214"/>
      <c r="B358" s="214"/>
      <c r="C358" s="214"/>
      <c r="D358" s="214"/>
      <c r="E358" s="214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4"/>
      <c r="BN358" s="214"/>
      <c r="BO358" s="214"/>
      <c r="BP358" s="214"/>
      <c r="BQ358" s="214"/>
    </row>
    <row r="359" spans="1:69" x14ac:dyDescent="0.2">
      <c r="A359" s="214"/>
      <c r="B359" s="214"/>
      <c r="C359" s="214"/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4"/>
      <c r="BN359" s="214"/>
      <c r="BO359" s="214"/>
      <c r="BP359" s="214"/>
      <c r="BQ359" s="214"/>
    </row>
    <row r="360" spans="1:69" x14ac:dyDescent="0.2">
      <c r="A360" s="214"/>
      <c r="B360" s="214"/>
      <c r="C360" s="214"/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4"/>
      <c r="BN360" s="214"/>
      <c r="BO360" s="214"/>
      <c r="BP360" s="214"/>
      <c r="BQ360" s="214"/>
    </row>
    <row r="361" spans="1:69" x14ac:dyDescent="0.2">
      <c r="A361" s="214"/>
      <c r="B361" s="214"/>
      <c r="C361" s="214"/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/>
      <c r="AF361" s="214"/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214"/>
      <c r="AT361" s="214"/>
      <c r="AU361" s="214"/>
      <c r="AV361" s="214"/>
      <c r="AW361" s="214"/>
      <c r="AX361" s="214"/>
      <c r="AY361" s="214"/>
      <c r="AZ361" s="214"/>
      <c r="BA361" s="214"/>
      <c r="BB361" s="214"/>
      <c r="BC361" s="214"/>
      <c r="BD361" s="214"/>
      <c r="BE361" s="214"/>
      <c r="BF361" s="214"/>
      <c r="BG361" s="214"/>
      <c r="BH361" s="214"/>
      <c r="BI361" s="214"/>
      <c r="BJ361" s="214"/>
      <c r="BK361" s="214"/>
      <c r="BL361" s="214"/>
      <c r="BM361" s="214"/>
      <c r="BN361" s="214"/>
      <c r="BO361" s="214"/>
      <c r="BP361" s="214"/>
      <c r="BQ361" s="214"/>
    </row>
    <row r="362" spans="1:69" x14ac:dyDescent="0.2">
      <c r="A362" s="214"/>
      <c r="B362" s="214"/>
      <c r="C362" s="214"/>
      <c r="D362" s="214"/>
      <c r="E362" s="214"/>
      <c r="F362" s="214"/>
      <c r="G362" s="214"/>
      <c r="H362" s="214"/>
      <c r="I362" s="214"/>
      <c r="J362" s="214"/>
      <c r="K362" s="214"/>
      <c r="L362" s="214"/>
      <c r="M362" s="214"/>
      <c r="N362" s="214"/>
      <c r="O362" s="214"/>
      <c r="P362" s="214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/>
      <c r="AF362" s="214"/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214"/>
      <c r="AT362" s="214"/>
      <c r="AU362" s="214"/>
      <c r="AV362" s="214"/>
      <c r="AW362" s="214"/>
      <c r="AX362" s="214"/>
      <c r="AY362" s="214"/>
      <c r="AZ362" s="214"/>
      <c r="BA362" s="214"/>
      <c r="BB362" s="214"/>
      <c r="BC362" s="214"/>
      <c r="BD362" s="214"/>
      <c r="BE362" s="214"/>
      <c r="BF362" s="214"/>
      <c r="BG362" s="214"/>
      <c r="BH362" s="214"/>
      <c r="BI362" s="214"/>
      <c r="BJ362" s="214"/>
      <c r="BK362" s="214"/>
      <c r="BL362" s="214"/>
      <c r="BM362" s="214"/>
      <c r="BN362" s="214"/>
      <c r="BO362" s="214"/>
      <c r="BP362" s="214"/>
      <c r="BQ362" s="214"/>
    </row>
    <row r="363" spans="1:69" x14ac:dyDescent="0.2">
      <c r="A363" s="214"/>
      <c r="B363" s="214"/>
      <c r="C363" s="214"/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/>
      <c r="AF363" s="214"/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214"/>
      <c r="AT363" s="214"/>
      <c r="AU363" s="214"/>
      <c r="AV363" s="214"/>
      <c r="AW363" s="214"/>
      <c r="AX363" s="214"/>
      <c r="AY363" s="214"/>
      <c r="AZ363" s="214"/>
      <c r="BA363" s="214"/>
      <c r="BB363" s="214"/>
      <c r="BC363" s="214"/>
      <c r="BD363" s="214"/>
      <c r="BE363" s="214"/>
      <c r="BF363" s="214"/>
      <c r="BG363" s="214"/>
      <c r="BH363" s="214"/>
      <c r="BI363" s="214"/>
      <c r="BJ363" s="214"/>
      <c r="BK363" s="214"/>
      <c r="BL363" s="214"/>
      <c r="BM363" s="214"/>
      <c r="BN363" s="214"/>
      <c r="BO363" s="214"/>
      <c r="BP363" s="214"/>
      <c r="BQ363" s="214"/>
    </row>
    <row r="364" spans="1:69" x14ac:dyDescent="0.2">
      <c r="A364" s="214"/>
      <c r="B364" s="214"/>
      <c r="C364" s="214"/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/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214"/>
      <c r="AT364" s="214"/>
      <c r="AU364" s="214"/>
      <c r="AV364" s="214"/>
      <c r="AW364" s="214"/>
      <c r="AX364" s="214"/>
      <c r="AY364" s="214"/>
      <c r="AZ364" s="214"/>
      <c r="BA364" s="214"/>
      <c r="BB364" s="214"/>
      <c r="BC364" s="214"/>
      <c r="BD364" s="214"/>
      <c r="BE364" s="214"/>
      <c r="BF364" s="214"/>
      <c r="BG364" s="214"/>
      <c r="BH364" s="214"/>
      <c r="BI364" s="214"/>
      <c r="BJ364" s="214"/>
      <c r="BK364" s="214"/>
      <c r="BL364" s="214"/>
      <c r="BM364" s="214"/>
      <c r="BN364" s="214"/>
      <c r="BO364" s="214"/>
      <c r="BP364" s="214"/>
      <c r="BQ364" s="214"/>
    </row>
    <row r="365" spans="1:69" x14ac:dyDescent="0.2">
      <c r="A365" s="214"/>
      <c r="B365" s="214"/>
      <c r="C365" s="214"/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  <c r="AB365" s="214"/>
      <c r="AC365" s="214"/>
      <c r="AD365" s="214"/>
      <c r="AE365" s="214"/>
      <c r="AF365" s="214"/>
      <c r="AG365" s="214"/>
      <c r="AH365" s="214"/>
      <c r="AI365" s="214"/>
      <c r="AJ365" s="214"/>
      <c r="AK365" s="214"/>
      <c r="AL365" s="214"/>
      <c r="AM365" s="214"/>
      <c r="AN365" s="214"/>
      <c r="AO365" s="214"/>
      <c r="AP365" s="214"/>
      <c r="AQ365" s="214"/>
      <c r="AR365" s="214"/>
      <c r="AS365" s="214"/>
      <c r="AT365" s="214"/>
      <c r="AU365" s="214"/>
      <c r="AV365" s="214"/>
      <c r="AW365" s="214"/>
      <c r="AX365" s="214"/>
      <c r="AY365" s="214"/>
      <c r="AZ365" s="214"/>
      <c r="BA365" s="214"/>
      <c r="BB365" s="214"/>
      <c r="BC365" s="214"/>
      <c r="BD365" s="214"/>
      <c r="BE365" s="214"/>
      <c r="BF365" s="214"/>
      <c r="BG365" s="214"/>
      <c r="BH365" s="214"/>
      <c r="BI365" s="214"/>
      <c r="BJ365" s="214"/>
      <c r="BK365" s="214"/>
      <c r="BL365" s="214"/>
      <c r="BM365" s="214"/>
      <c r="BN365" s="214"/>
      <c r="BO365" s="214"/>
      <c r="BP365" s="214"/>
      <c r="BQ365" s="214"/>
    </row>
    <row r="366" spans="1:69" x14ac:dyDescent="0.2">
      <c r="A366" s="214"/>
      <c r="B366" s="214"/>
      <c r="C366" s="214"/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/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214"/>
      <c r="AT366" s="214"/>
      <c r="AU366" s="214"/>
      <c r="AV366" s="214"/>
      <c r="AW366" s="214"/>
      <c r="AX366" s="214"/>
      <c r="AY366" s="214"/>
      <c r="AZ366" s="214"/>
      <c r="BA366" s="214"/>
      <c r="BB366" s="214"/>
      <c r="BC366" s="214"/>
      <c r="BD366" s="214"/>
      <c r="BE366" s="214"/>
      <c r="BF366" s="214"/>
      <c r="BG366" s="214"/>
      <c r="BH366" s="214"/>
      <c r="BI366" s="214"/>
      <c r="BJ366" s="214"/>
      <c r="BK366" s="214"/>
      <c r="BL366" s="214"/>
      <c r="BM366" s="214"/>
      <c r="BN366" s="214"/>
      <c r="BO366" s="214"/>
      <c r="BP366" s="214"/>
      <c r="BQ366" s="214"/>
    </row>
    <row r="367" spans="1:69" x14ac:dyDescent="0.2">
      <c r="A367" s="214"/>
      <c r="B367" s="214"/>
      <c r="C367" s="214"/>
      <c r="D367" s="214"/>
      <c r="E367" s="214"/>
      <c r="F367" s="214"/>
      <c r="G367" s="214"/>
      <c r="H367" s="214"/>
      <c r="I367" s="214"/>
      <c r="J367" s="214"/>
      <c r="K367" s="214"/>
      <c r="L367" s="214"/>
      <c r="M367" s="214"/>
      <c r="N367" s="214"/>
      <c r="O367" s="214"/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4"/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  <c r="BI367" s="214"/>
      <c r="BJ367" s="214"/>
      <c r="BK367" s="214"/>
      <c r="BL367" s="214"/>
      <c r="BM367" s="214"/>
      <c r="BN367" s="214"/>
      <c r="BO367" s="214"/>
      <c r="BP367" s="214"/>
      <c r="BQ367" s="214"/>
    </row>
    <row r="368" spans="1:69" x14ac:dyDescent="0.2">
      <c r="A368" s="214"/>
      <c r="B368" s="214"/>
      <c r="C368" s="214"/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  <c r="BI368" s="214"/>
      <c r="BJ368" s="214"/>
      <c r="BK368" s="214"/>
      <c r="BL368" s="214"/>
      <c r="BM368" s="214"/>
      <c r="BN368" s="214"/>
      <c r="BO368" s="214"/>
      <c r="BP368" s="214"/>
      <c r="BQ368" s="214"/>
    </row>
    <row r="369" spans="1:69" x14ac:dyDescent="0.2">
      <c r="A369" s="214"/>
      <c r="B369" s="214"/>
      <c r="C369" s="214"/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/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4"/>
      <c r="BB369" s="214"/>
      <c r="BC369" s="214"/>
      <c r="BD369" s="214"/>
      <c r="BE369" s="214"/>
      <c r="BF369" s="214"/>
      <c r="BG369" s="214"/>
      <c r="BH369" s="214"/>
      <c r="BI369" s="214"/>
      <c r="BJ369" s="214"/>
      <c r="BK369" s="214"/>
      <c r="BL369" s="214"/>
      <c r="BM369" s="214"/>
      <c r="BN369" s="214"/>
      <c r="BO369" s="214"/>
      <c r="BP369" s="214"/>
      <c r="BQ369" s="214"/>
    </row>
    <row r="370" spans="1:69" x14ac:dyDescent="0.2">
      <c r="A370" s="214"/>
      <c r="B370" s="214"/>
      <c r="C370" s="214"/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4"/>
      <c r="BN370" s="214"/>
      <c r="BO370" s="214"/>
      <c r="BP370" s="214"/>
      <c r="BQ370" s="214"/>
    </row>
    <row r="371" spans="1:69" x14ac:dyDescent="0.2">
      <c r="A371" s="214"/>
      <c r="B371" s="214"/>
      <c r="C371" s="214"/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4"/>
      <c r="BN371" s="214"/>
      <c r="BO371" s="214"/>
      <c r="BP371" s="214"/>
      <c r="BQ371" s="214"/>
    </row>
    <row r="372" spans="1:69" x14ac:dyDescent="0.2">
      <c r="A372" s="214"/>
      <c r="B372" s="214"/>
      <c r="C372" s="214"/>
      <c r="D372" s="214"/>
      <c r="E372" s="214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4"/>
      <c r="BN372" s="214"/>
      <c r="BO372" s="214"/>
      <c r="BP372" s="214"/>
      <c r="BQ372" s="214"/>
    </row>
    <row r="373" spans="1:69" x14ac:dyDescent="0.2">
      <c r="A373" s="214"/>
      <c r="B373" s="214"/>
      <c r="C373" s="214"/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4"/>
      <c r="BN373" s="214"/>
      <c r="BO373" s="214"/>
      <c r="BP373" s="214"/>
      <c r="BQ373" s="214"/>
    </row>
    <row r="374" spans="1:69" x14ac:dyDescent="0.2">
      <c r="A374" s="214"/>
      <c r="B374" s="214"/>
      <c r="C374" s="214"/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4"/>
      <c r="BN374" s="214"/>
      <c r="BO374" s="214"/>
      <c r="BP374" s="214"/>
      <c r="BQ374" s="214"/>
    </row>
    <row r="375" spans="1:69" x14ac:dyDescent="0.2">
      <c r="A375" s="214"/>
      <c r="B375" s="214"/>
      <c r="C375" s="214"/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/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  <c r="BI375" s="214"/>
      <c r="BJ375" s="214"/>
      <c r="BK375" s="214"/>
      <c r="BL375" s="214"/>
      <c r="BM375" s="214"/>
      <c r="BN375" s="214"/>
      <c r="BO375" s="214"/>
      <c r="BP375" s="214"/>
      <c r="BQ375" s="214"/>
    </row>
    <row r="376" spans="1:69" x14ac:dyDescent="0.2">
      <c r="A376" s="214"/>
      <c r="B376" s="214"/>
      <c r="C376" s="214"/>
      <c r="D376" s="214"/>
      <c r="E376" s="214"/>
      <c r="F376" s="214"/>
      <c r="G376" s="214"/>
      <c r="H376" s="214"/>
      <c r="I376" s="214"/>
      <c r="J376" s="214"/>
      <c r="K376" s="214"/>
      <c r="L376" s="214"/>
      <c r="M376" s="214"/>
      <c r="N376" s="214"/>
      <c r="O376" s="214"/>
      <c r="P376" s="214"/>
      <c r="Q376" s="214"/>
      <c r="R376" s="214"/>
      <c r="S376" s="214"/>
      <c r="T376" s="214"/>
      <c r="U376" s="214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214"/>
      <c r="AT376" s="214"/>
      <c r="AU376" s="214"/>
      <c r="AV376" s="214"/>
      <c r="AW376" s="214"/>
      <c r="AX376" s="214"/>
      <c r="AY376" s="214"/>
      <c r="AZ376" s="214"/>
      <c r="BA376" s="214"/>
      <c r="BB376" s="214"/>
      <c r="BC376" s="214"/>
      <c r="BD376" s="214"/>
      <c r="BE376" s="214"/>
      <c r="BF376" s="214"/>
      <c r="BG376" s="214"/>
      <c r="BH376" s="214"/>
      <c r="BI376" s="214"/>
      <c r="BJ376" s="214"/>
      <c r="BK376" s="214"/>
      <c r="BL376" s="214"/>
      <c r="BM376" s="214"/>
      <c r="BN376" s="214"/>
      <c r="BO376" s="214"/>
      <c r="BP376" s="214"/>
      <c r="BQ376" s="214"/>
    </row>
    <row r="377" spans="1:69" x14ac:dyDescent="0.2">
      <c r="A377" s="214"/>
      <c r="B377" s="214"/>
      <c r="C377" s="214"/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4"/>
      <c r="T377" s="214"/>
      <c r="U377" s="214"/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/>
      <c r="AF377" s="214"/>
      <c r="AG377" s="214"/>
      <c r="AH377" s="214"/>
      <c r="AI377" s="214"/>
      <c r="AJ377" s="214"/>
      <c r="AK377" s="214"/>
      <c r="AL377" s="214"/>
      <c r="AM377" s="214"/>
      <c r="AN377" s="214"/>
      <c r="AO377" s="214"/>
      <c r="AP377" s="214"/>
      <c r="AQ377" s="214"/>
      <c r="AR377" s="214"/>
      <c r="AS377" s="214"/>
      <c r="AT377" s="214"/>
      <c r="AU377" s="214"/>
      <c r="AV377" s="214"/>
      <c r="AW377" s="214"/>
      <c r="AX377" s="214"/>
      <c r="AY377" s="214"/>
      <c r="AZ377" s="214"/>
      <c r="BA377" s="214"/>
      <c r="BB377" s="214"/>
      <c r="BC377" s="214"/>
      <c r="BD377" s="214"/>
      <c r="BE377" s="214"/>
      <c r="BF377" s="214"/>
      <c r="BG377" s="214"/>
      <c r="BH377" s="214"/>
      <c r="BI377" s="214"/>
      <c r="BJ377" s="214"/>
      <c r="BK377" s="214"/>
      <c r="BL377" s="214"/>
      <c r="BM377" s="214"/>
      <c r="BN377" s="214"/>
      <c r="BO377" s="214"/>
      <c r="BP377" s="214"/>
      <c r="BQ377" s="214"/>
    </row>
    <row r="378" spans="1:69" x14ac:dyDescent="0.2">
      <c r="A378" s="214"/>
      <c r="B378" s="214"/>
      <c r="C378" s="214"/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4"/>
      <c r="T378" s="214"/>
      <c r="U378" s="214"/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/>
      <c r="AF378" s="214"/>
      <c r="AG378" s="214"/>
      <c r="AH378" s="214"/>
      <c r="AI378" s="214"/>
      <c r="AJ378" s="214"/>
      <c r="AK378" s="214"/>
      <c r="AL378" s="214"/>
      <c r="AM378" s="214"/>
      <c r="AN378" s="214"/>
      <c r="AO378" s="214"/>
      <c r="AP378" s="214"/>
      <c r="AQ378" s="214"/>
      <c r="AR378" s="214"/>
      <c r="AS378" s="214"/>
      <c r="AT378" s="214"/>
      <c r="AU378" s="214"/>
      <c r="AV378" s="214"/>
      <c r="AW378" s="214"/>
      <c r="AX378" s="214"/>
      <c r="AY378" s="214"/>
      <c r="AZ378" s="214"/>
      <c r="BA378" s="214"/>
      <c r="BB378" s="214"/>
      <c r="BC378" s="214"/>
      <c r="BD378" s="214"/>
      <c r="BE378" s="214"/>
      <c r="BF378" s="214"/>
      <c r="BG378" s="214"/>
      <c r="BH378" s="214"/>
      <c r="BI378" s="214"/>
      <c r="BJ378" s="214"/>
      <c r="BK378" s="214"/>
      <c r="BL378" s="214"/>
      <c r="BM378" s="214"/>
      <c r="BN378" s="214"/>
      <c r="BO378" s="214"/>
      <c r="BP378" s="214"/>
      <c r="BQ378" s="214"/>
    </row>
    <row r="379" spans="1:69" x14ac:dyDescent="0.2">
      <c r="A379" s="214"/>
      <c r="B379" s="214"/>
      <c r="C379" s="214"/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/>
      <c r="AF379" s="214"/>
      <c r="AG379" s="214"/>
      <c r="AH379" s="214"/>
      <c r="AI379" s="214"/>
      <c r="AJ379" s="214"/>
      <c r="AK379" s="214"/>
      <c r="AL379" s="214"/>
      <c r="AM379" s="214"/>
      <c r="AN379" s="214"/>
      <c r="AO379" s="214"/>
      <c r="AP379" s="214"/>
      <c r="AQ379" s="214"/>
      <c r="AR379" s="214"/>
      <c r="AS379" s="214"/>
      <c r="AT379" s="214"/>
      <c r="AU379" s="214"/>
      <c r="AV379" s="214"/>
      <c r="AW379" s="214"/>
      <c r="AX379" s="214"/>
      <c r="AY379" s="214"/>
      <c r="AZ379" s="214"/>
      <c r="BA379" s="214"/>
      <c r="BB379" s="214"/>
      <c r="BC379" s="214"/>
      <c r="BD379" s="214"/>
      <c r="BE379" s="214"/>
      <c r="BF379" s="214"/>
      <c r="BG379" s="214"/>
      <c r="BH379" s="214"/>
      <c r="BI379" s="214"/>
      <c r="BJ379" s="214"/>
      <c r="BK379" s="214"/>
      <c r="BL379" s="214"/>
      <c r="BM379" s="214"/>
      <c r="BN379" s="214"/>
      <c r="BO379" s="214"/>
      <c r="BP379" s="214"/>
      <c r="BQ379" s="214"/>
    </row>
    <row r="380" spans="1:69" x14ac:dyDescent="0.2">
      <c r="A380" s="214"/>
      <c r="B380" s="214"/>
      <c r="C380" s="214"/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4"/>
      <c r="T380" s="214"/>
      <c r="U380" s="214"/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/>
      <c r="AF380" s="214"/>
      <c r="AG380" s="214"/>
      <c r="AH380" s="214"/>
      <c r="AI380" s="214"/>
      <c r="AJ380" s="214"/>
      <c r="AK380" s="214"/>
      <c r="AL380" s="214"/>
      <c r="AM380" s="214"/>
      <c r="AN380" s="214"/>
      <c r="AO380" s="214"/>
      <c r="AP380" s="214"/>
      <c r="AQ380" s="214"/>
      <c r="AR380" s="214"/>
      <c r="AS380" s="214"/>
      <c r="AT380" s="214"/>
      <c r="AU380" s="214"/>
      <c r="AV380" s="214"/>
      <c r="AW380" s="214"/>
      <c r="AX380" s="214"/>
      <c r="AY380" s="214"/>
      <c r="AZ380" s="214"/>
      <c r="BA380" s="214"/>
      <c r="BB380" s="214"/>
      <c r="BC380" s="214"/>
      <c r="BD380" s="214"/>
      <c r="BE380" s="214"/>
      <c r="BF380" s="214"/>
      <c r="BG380" s="214"/>
      <c r="BH380" s="214"/>
      <c r="BI380" s="214"/>
      <c r="BJ380" s="214"/>
      <c r="BK380" s="214"/>
      <c r="BL380" s="214"/>
      <c r="BM380" s="214"/>
      <c r="BN380" s="214"/>
      <c r="BO380" s="214"/>
      <c r="BP380" s="214"/>
      <c r="BQ380" s="214"/>
    </row>
    <row r="381" spans="1:69" x14ac:dyDescent="0.2">
      <c r="A381" s="214"/>
      <c r="B381" s="214"/>
      <c r="C381" s="214"/>
      <c r="D381" s="214"/>
      <c r="E381" s="214"/>
      <c r="F381" s="214"/>
      <c r="G381" s="214"/>
      <c r="H381" s="214"/>
      <c r="I381" s="214"/>
      <c r="J381" s="214"/>
      <c r="K381" s="214"/>
      <c r="L381" s="214"/>
      <c r="M381" s="214"/>
      <c r="N381" s="214"/>
      <c r="O381" s="214"/>
      <c r="P381" s="214"/>
      <c r="Q381" s="214"/>
      <c r="R381" s="214"/>
      <c r="S381" s="214"/>
      <c r="T381" s="214"/>
      <c r="U381" s="214"/>
      <c r="V381" s="214"/>
      <c r="W381" s="214"/>
      <c r="X381" s="214"/>
      <c r="Y381" s="214"/>
      <c r="Z381" s="214"/>
      <c r="AA381" s="214"/>
      <c r="AB381" s="214"/>
      <c r="AC381" s="214"/>
      <c r="AD381" s="214"/>
      <c r="AE381" s="214"/>
      <c r="AF381" s="214"/>
      <c r="AG381" s="214"/>
      <c r="AH381" s="214"/>
      <c r="AI381" s="214"/>
      <c r="AJ381" s="214"/>
      <c r="AK381" s="214"/>
      <c r="AL381" s="214"/>
      <c r="AM381" s="214"/>
      <c r="AN381" s="214"/>
      <c r="AO381" s="214"/>
      <c r="AP381" s="214"/>
      <c r="AQ381" s="214"/>
      <c r="AR381" s="214"/>
      <c r="AS381" s="214"/>
      <c r="AT381" s="214"/>
      <c r="AU381" s="214"/>
      <c r="AV381" s="214"/>
      <c r="AW381" s="214"/>
      <c r="AX381" s="214"/>
      <c r="AY381" s="214"/>
      <c r="AZ381" s="214"/>
      <c r="BA381" s="214"/>
      <c r="BB381" s="214"/>
      <c r="BC381" s="214"/>
      <c r="BD381" s="214"/>
      <c r="BE381" s="214"/>
      <c r="BF381" s="214"/>
      <c r="BG381" s="214"/>
      <c r="BH381" s="214"/>
      <c r="BI381" s="214"/>
      <c r="BJ381" s="214"/>
      <c r="BK381" s="214"/>
      <c r="BL381" s="214"/>
      <c r="BM381" s="214"/>
      <c r="BN381" s="214"/>
      <c r="BO381" s="214"/>
      <c r="BP381" s="214"/>
      <c r="BQ381" s="214"/>
    </row>
    <row r="382" spans="1:69" x14ac:dyDescent="0.2">
      <c r="A382" s="214"/>
      <c r="B382" s="214"/>
      <c r="C382" s="214"/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4"/>
      <c r="T382" s="214"/>
      <c r="U382" s="214"/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/>
      <c r="AF382" s="214"/>
      <c r="AG382" s="214"/>
      <c r="AH382" s="214"/>
      <c r="AI382" s="214"/>
      <c r="AJ382" s="214"/>
      <c r="AK382" s="214"/>
      <c r="AL382" s="214"/>
      <c r="AM382" s="214"/>
      <c r="AN382" s="214"/>
      <c r="AO382" s="214"/>
      <c r="AP382" s="214"/>
      <c r="AQ382" s="214"/>
      <c r="AR382" s="214"/>
      <c r="AS382" s="214"/>
      <c r="AT382" s="214"/>
      <c r="AU382" s="214"/>
      <c r="AV382" s="214"/>
      <c r="AW382" s="214"/>
      <c r="AX382" s="214"/>
      <c r="AY382" s="214"/>
      <c r="AZ382" s="214"/>
      <c r="BA382" s="214"/>
      <c r="BB382" s="214"/>
      <c r="BC382" s="214"/>
      <c r="BD382" s="214"/>
      <c r="BE382" s="214"/>
      <c r="BF382" s="214"/>
      <c r="BG382" s="214"/>
      <c r="BH382" s="214"/>
      <c r="BI382" s="214"/>
      <c r="BJ382" s="214"/>
      <c r="BK382" s="214"/>
      <c r="BL382" s="214"/>
      <c r="BM382" s="214"/>
      <c r="BN382" s="214"/>
      <c r="BO382" s="214"/>
      <c r="BP382" s="214"/>
      <c r="BQ382" s="214"/>
    </row>
    <row r="383" spans="1:69" x14ac:dyDescent="0.2">
      <c r="A383" s="214"/>
      <c r="B383" s="214"/>
      <c r="C383" s="214"/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4"/>
      <c r="T383" s="214"/>
      <c r="U383" s="214"/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/>
      <c r="AF383" s="214"/>
      <c r="AG383" s="214"/>
      <c r="AH383" s="214"/>
      <c r="AI383" s="214"/>
      <c r="AJ383" s="214"/>
      <c r="AK383" s="214"/>
      <c r="AL383" s="214"/>
      <c r="AM383" s="214"/>
      <c r="AN383" s="214"/>
      <c r="AO383" s="214"/>
      <c r="AP383" s="214"/>
      <c r="AQ383" s="214"/>
      <c r="AR383" s="214"/>
      <c r="AS383" s="214"/>
      <c r="AT383" s="214"/>
      <c r="AU383" s="214"/>
      <c r="AV383" s="214"/>
      <c r="AW383" s="214"/>
      <c r="AX383" s="214"/>
      <c r="AY383" s="214"/>
      <c r="AZ383" s="214"/>
      <c r="BA383" s="214"/>
      <c r="BB383" s="214"/>
      <c r="BC383" s="214"/>
      <c r="BD383" s="214"/>
      <c r="BE383" s="214"/>
      <c r="BF383" s="214"/>
      <c r="BG383" s="214"/>
      <c r="BH383" s="214"/>
      <c r="BI383" s="214"/>
      <c r="BJ383" s="214"/>
      <c r="BK383" s="214"/>
      <c r="BL383" s="214"/>
      <c r="BM383" s="214"/>
      <c r="BN383" s="214"/>
      <c r="BO383" s="214"/>
      <c r="BP383" s="214"/>
      <c r="BQ383" s="214"/>
    </row>
    <row r="384" spans="1:69" x14ac:dyDescent="0.2">
      <c r="A384" s="214"/>
      <c r="B384" s="214"/>
      <c r="C384" s="214"/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4"/>
      <c r="BN384" s="214"/>
      <c r="BO384" s="214"/>
      <c r="BP384" s="214"/>
      <c r="BQ384" s="214"/>
    </row>
    <row r="385" spans="1:69" x14ac:dyDescent="0.2">
      <c r="A385" s="214"/>
      <c r="B385" s="214"/>
      <c r="C385" s="214"/>
      <c r="D385" s="214"/>
      <c r="E385" s="214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4"/>
      <c r="BN385" s="214"/>
      <c r="BO385" s="214"/>
      <c r="BP385" s="214"/>
      <c r="BQ385" s="214"/>
    </row>
    <row r="386" spans="1:69" x14ac:dyDescent="0.2">
      <c r="A386" s="214"/>
      <c r="B386" s="214"/>
      <c r="C386" s="214"/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4"/>
      <c r="BN386" s="214"/>
      <c r="BO386" s="214"/>
      <c r="BP386" s="214"/>
      <c r="BQ386" s="214"/>
    </row>
    <row r="387" spans="1:69" x14ac:dyDescent="0.2">
      <c r="A387" s="214"/>
      <c r="B387" s="214"/>
      <c r="C387" s="214"/>
      <c r="D387" s="214"/>
      <c r="E387" s="214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4"/>
      <c r="BN387" s="214"/>
      <c r="BO387" s="214"/>
      <c r="BP387" s="214"/>
      <c r="BQ387" s="214"/>
    </row>
    <row r="388" spans="1:69" x14ac:dyDescent="0.2">
      <c r="A388" s="214"/>
      <c r="B388" s="214"/>
      <c r="C388" s="214"/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4"/>
      <c r="BN388" s="214"/>
      <c r="BO388" s="214"/>
      <c r="BP388" s="214"/>
      <c r="BQ388" s="214"/>
    </row>
    <row r="389" spans="1:69" x14ac:dyDescent="0.2">
      <c r="A389" s="214"/>
      <c r="B389" s="214"/>
      <c r="C389" s="214"/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  <c r="AF389" s="214"/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  <c r="BI389" s="214"/>
      <c r="BJ389" s="214"/>
      <c r="BK389" s="214"/>
      <c r="BL389" s="214"/>
      <c r="BM389" s="214"/>
      <c r="BN389" s="214"/>
      <c r="BO389" s="214"/>
      <c r="BP389" s="214"/>
      <c r="BQ389" s="214"/>
    </row>
    <row r="390" spans="1:69" x14ac:dyDescent="0.2">
      <c r="A390" s="214"/>
      <c r="B390" s="214"/>
      <c r="C390" s="214"/>
      <c r="D390" s="214"/>
      <c r="E390" s="214"/>
      <c r="F390" s="214"/>
      <c r="G390" s="214"/>
      <c r="H390" s="214"/>
      <c r="I390" s="214"/>
      <c r="J390" s="214"/>
      <c r="K390" s="214"/>
      <c r="L390" s="214"/>
      <c r="M390" s="214"/>
      <c r="N390" s="214"/>
      <c r="O390" s="214"/>
      <c r="P390" s="214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  <c r="BI390" s="214"/>
      <c r="BJ390" s="214"/>
      <c r="BK390" s="214"/>
      <c r="BL390" s="214"/>
      <c r="BM390" s="214"/>
      <c r="BN390" s="214"/>
      <c r="BO390" s="214"/>
      <c r="BP390" s="214"/>
      <c r="BQ390" s="214"/>
    </row>
    <row r="391" spans="1:69" x14ac:dyDescent="0.2">
      <c r="A391" s="214"/>
      <c r="B391" s="214"/>
      <c r="C391" s="214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  <c r="BI391" s="214"/>
      <c r="BJ391" s="214"/>
      <c r="BK391" s="214"/>
      <c r="BL391" s="214"/>
      <c r="BM391" s="214"/>
      <c r="BN391" s="214"/>
      <c r="BO391" s="214"/>
      <c r="BP391" s="214"/>
      <c r="BQ391" s="214"/>
    </row>
    <row r="392" spans="1:69" x14ac:dyDescent="0.2">
      <c r="A392" s="214"/>
      <c r="B392" s="214"/>
      <c r="C392" s="214"/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  <c r="BI392" s="214"/>
      <c r="BJ392" s="214"/>
      <c r="BK392" s="214"/>
      <c r="BL392" s="214"/>
      <c r="BM392" s="214"/>
      <c r="BN392" s="214"/>
      <c r="BO392" s="214"/>
      <c r="BP392" s="214"/>
      <c r="BQ392" s="214"/>
    </row>
    <row r="393" spans="1:69" x14ac:dyDescent="0.2">
      <c r="A393" s="214"/>
      <c r="B393" s="214"/>
      <c r="C393" s="214"/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  <c r="BI393" s="214"/>
      <c r="BJ393" s="214"/>
      <c r="BK393" s="214"/>
      <c r="BL393" s="214"/>
      <c r="BM393" s="214"/>
      <c r="BN393" s="214"/>
      <c r="BO393" s="214"/>
      <c r="BP393" s="214"/>
      <c r="BQ393" s="214"/>
    </row>
    <row r="394" spans="1:69" x14ac:dyDescent="0.2">
      <c r="A394" s="214"/>
      <c r="B394" s="214"/>
      <c r="C394" s="214"/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4"/>
      <c r="T394" s="214"/>
      <c r="U394" s="21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/>
      <c r="AF394" s="214"/>
      <c r="AG394" s="214"/>
      <c r="AH394" s="214"/>
      <c r="AI394" s="214"/>
      <c r="AJ394" s="214"/>
      <c r="AK394" s="214"/>
      <c r="AL394" s="214"/>
      <c r="AM394" s="214"/>
      <c r="AN394" s="214"/>
      <c r="AO394" s="214"/>
      <c r="AP394" s="214"/>
      <c r="AQ394" s="214"/>
      <c r="AR394" s="214"/>
      <c r="AS394" s="214"/>
      <c r="AT394" s="214"/>
      <c r="AU394" s="214"/>
      <c r="AV394" s="214"/>
      <c r="AW394" s="214"/>
      <c r="AX394" s="214"/>
      <c r="AY394" s="214"/>
      <c r="AZ394" s="214"/>
      <c r="BA394" s="214"/>
      <c r="BB394" s="214"/>
      <c r="BC394" s="214"/>
      <c r="BD394" s="214"/>
      <c r="BE394" s="214"/>
      <c r="BF394" s="214"/>
      <c r="BG394" s="214"/>
      <c r="BH394" s="214"/>
      <c r="BI394" s="214"/>
      <c r="BJ394" s="214"/>
      <c r="BK394" s="214"/>
      <c r="BL394" s="214"/>
      <c r="BM394" s="214"/>
      <c r="BN394" s="214"/>
      <c r="BO394" s="214"/>
      <c r="BP394" s="214"/>
      <c r="BQ394" s="214"/>
    </row>
    <row r="395" spans="1:69" x14ac:dyDescent="0.2">
      <c r="A395" s="214"/>
      <c r="B395" s="214"/>
      <c r="C395" s="214"/>
      <c r="D395" s="214"/>
      <c r="E395" s="214"/>
      <c r="F395" s="214"/>
      <c r="G395" s="214"/>
      <c r="H395" s="214"/>
      <c r="I395" s="214"/>
      <c r="J395" s="214"/>
      <c r="K395" s="214"/>
      <c r="L395" s="214"/>
      <c r="M395" s="214"/>
      <c r="N395" s="214"/>
      <c r="O395" s="214"/>
      <c r="P395" s="214"/>
      <c r="Q395" s="214"/>
      <c r="R395" s="214"/>
      <c r="S395" s="214"/>
      <c r="T395" s="214"/>
      <c r="U395" s="214"/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/>
      <c r="AF395" s="214"/>
      <c r="AG395" s="214"/>
      <c r="AH395" s="214"/>
      <c r="AI395" s="214"/>
      <c r="AJ395" s="214"/>
      <c r="AK395" s="214"/>
      <c r="AL395" s="214"/>
      <c r="AM395" s="214"/>
      <c r="AN395" s="214"/>
      <c r="AO395" s="214"/>
      <c r="AP395" s="214"/>
      <c r="AQ395" s="214"/>
      <c r="AR395" s="214"/>
      <c r="AS395" s="214"/>
      <c r="AT395" s="214"/>
      <c r="AU395" s="214"/>
      <c r="AV395" s="214"/>
      <c r="AW395" s="214"/>
      <c r="AX395" s="214"/>
      <c r="AY395" s="214"/>
      <c r="AZ395" s="214"/>
      <c r="BA395" s="214"/>
      <c r="BB395" s="214"/>
      <c r="BC395" s="214"/>
      <c r="BD395" s="214"/>
      <c r="BE395" s="214"/>
      <c r="BF395" s="214"/>
      <c r="BG395" s="214"/>
      <c r="BH395" s="214"/>
      <c r="BI395" s="214"/>
      <c r="BJ395" s="214"/>
      <c r="BK395" s="214"/>
      <c r="BL395" s="214"/>
      <c r="BM395" s="214"/>
      <c r="BN395" s="214"/>
      <c r="BO395" s="214"/>
      <c r="BP395" s="214"/>
      <c r="BQ395" s="214"/>
    </row>
    <row r="396" spans="1:69" x14ac:dyDescent="0.2">
      <c r="A396" s="214"/>
      <c r="B396" s="214"/>
      <c r="C396" s="214"/>
      <c r="D396" s="214"/>
      <c r="E396" s="214"/>
      <c r="F396" s="214"/>
      <c r="G396" s="214"/>
      <c r="H396" s="214"/>
      <c r="I396" s="214"/>
      <c r="J396" s="214"/>
      <c r="K396" s="214"/>
      <c r="L396" s="214"/>
      <c r="M396" s="214"/>
      <c r="N396" s="214"/>
      <c r="O396" s="214"/>
      <c r="P396" s="214"/>
      <c r="Q396" s="214"/>
      <c r="R396" s="214"/>
      <c r="S396" s="214"/>
      <c r="T396" s="214"/>
      <c r="U396" s="214"/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/>
      <c r="AF396" s="214"/>
      <c r="AG396" s="214"/>
      <c r="AH396" s="214"/>
      <c r="AI396" s="214"/>
      <c r="AJ396" s="214"/>
      <c r="AK396" s="214"/>
      <c r="AL396" s="214"/>
      <c r="AM396" s="214"/>
      <c r="AN396" s="214"/>
      <c r="AO396" s="214"/>
      <c r="AP396" s="214"/>
      <c r="AQ396" s="214"/>
      <c r="AR396" s="214"/>
      <c r="AS396" s="214"/>
      <c r="AT396" s="214"/>
      <c r="AU396" s="214"/>
      <c r="AV396" s="214"/>
      <c r="AW396" s="214"/>
      <c r="AX396" s="214"/>
      <c r="AY396" s="214"/>
      <c r="AZ396" s="214"/>
      <c r="BA396" s="214"/>
      <c r="BB396" s="214"/>
      <c r="BC396" s="214"/>
      <c r="BD396" s="214"/>
      <c r="BE396" s="214"/>
      <c r="BF396" s="214"/>
      <c r="BG396" s="214"/>
      <c r="BH396" s="214"/>
      <c r="BI396" s="214"/>
      <c r="BJ396" s="214"/>
      <c r="BK396" s="214"/>
      <c r="BL396" s="214"/>
      <c r="BM396" s="214"/>
      <c r="BN396" s="214"/>
      <c r="BO396" s="214"/>
      <c r="BP396" s="214"/>
      <c r="BQ396" s="214"/>
    </row>
    <row r="397" spans="1:69" x14ac:dyDescent="0.2">
      <c r="A397" s="214"/>
      <c r="B397" s="214"/>
      <c r="C397" s="214"/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4"/>
      <c r="T397" s="214"/>
      <c r="U397" s="214"/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/>
      <c r="AF397" s="214"/>
      <c r="AG397" s="214"/>
      <c r="AH397" s="214"/>
      <c r="AI397" s="214"/>
      <c r="AJ397" s="214"/>
      <c r="AK397" s="214"/>
      <c r="AL397" s="214"/>
      <c r="AM397" s="214"/>
      <c r="AN397" s="214"/>
      <c r="AO397" s="214"/>
      <c r="AP397" s="214"/>
      <c r="AQ397" s="214"/>
      <c r="AR397" s="214"/>
      <c r="AS397" s="214"/>
      <c r="AT397" s="214"/>
      <c r="AU397" s="214"/>
      <c r="AV397" s="214"/>
      <c r="AW397" s="214"/>
      <c r="AX397" s="214"/>
      <c r="AY397" s="214"/>
      <c r="AZ397" s="214"/>
      <c r="BA397" s="214"/>
      <c r="BB397" s="214"/>
      <c r="BC397" s="214"/>
      <c r="BD397" s="214"/>
      <c r="BE397" s="214"/>
      <c r="BF397" s="214"/>
      <c r="BG397" s="214"/>
      <c r="BH397" s="214"/>
      <c r="BI397" s="214"/>
      <c r="BJ397" s="214"/>
      <c r="BK397" s="214"/>
      <c r="BL397" s="214"/>
      <c r="BM397" s="214"/>
      <c r="BN397" s="214"/>
      <c r="BO397" s="214"/>
      <c r="BP397" s="214"/>
      <c r="BQ397" s="214"/>
    </row>
    <row r="398" spans="1:69" x14ac:dyDescent="0.2">
      <c r="A398" s="214"/>
      <c r="B398" s="214"/>
      <c r="C398" s="214"/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/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  <c r="BI398" s="214"/>
      <c r="BJ398" s="214"/>
      <c r="BK398" s="214"/>
      <c r="BL398" s="214"/>
      <c r="BM398" s="214"/>
      <c r="BN398" s="214"/>
      <c r="BO398" s="214"/>
      <c r="BP398" s="214"/>
      <c r="BQ398" s="214"/>
    </row>
    <row r="399" spans="1:69" x14ac:dyDescent="0.2">
      <c r="A399" s="214"/>
      <c r="B399" s="214"/>
      <c r="C399" s="214"/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/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  <c r="BI399" s="214"/>
      <c r="BJ399" s="214"/>
      <c r="BK399" s="214"/>
      <c r="BL399" s="214"/>
      <c r="BM399" s="214"/>
      <c r="BN399" s="214"/>
      <c r="BO399" s="214"/>
      <c r="BP399" s="214"/>
      <c r="BQ399" s="214"/>
    </row>
    <row r="400" spans="1:69" x14ac:dyDescent="0.2">
      <c r="A400" s="214"/>
      <c r="B400" s="214"/>
      <c r="C400" s="214"/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/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  <c r="BI400" s="214"/>
      <c r="BJ400" s="214"/>
      <c r="BK400" s="214"/>
      <c r="BL400" s="214"/>
      <c r="BM400" s="214"/>
      <c r="BN400" s="214"/>
      <c r="BO400" s="214"/>
      <c r="BP400" s="214"/>
      <c r="BQ400" s="214"/>
    </row>
    <row r="401" spans="1:69" x14ac:dyDescent="0.2">
      <c r="A401" s="214"/>
      <c r="B401" s="214"/>
      <c r="C401" s="214"/>
      <c r="D401" s="214"/>
      <c r="E401" s="214"/>
      <c r="F401" s="214"/>
      <c r="G401" s="214"/>
      <c r="H401" s="214"/>
      <c r="I401" s="214"/>
      <c r="J401" s="214"/>
      <c r="K401" s="214"/>
      <c r="L401" s="214"/>
      <c r="M401" s="214"/>
      <c r="N401" s="214"/>
      <c r="O401" s="214"/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/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  <c r="BI401" s="214"/>
      <c r="BJ401" s="214"/>
      <c r="BK401" s="214"/>
      <c r="BL401" s="214"/>
      <c r="BM401" s="214"/>
      <c r="BN401" s="214"/>
      <c r="BO401" s="214"/>
      <c r="BP401" s="214"/>
      <c r="BQ401" s="214"/>
    </row>
    <row r="402" spans="1:69" x14ac:dyDescent="0.2">
      <c r="A402" s="214"/>
      <c r="B402" s="214"/>
      <c r="C402" s="214"/>
      <c r="D402" s="214"/>
      <c r="E402" s="214"/>
      <c r="F402" s="214"/>
      <c r="G402" s="214"/>
      <c r="H402" s="214"/>
      <c r="I402" s="214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4"/>
      <c r="BN402" s="214"/>
      <c r="BO402" s="214"/>
      <c r="BP402" s="214"/>
      <c r="BQ402" s="214"/>
    </row>
    <row r="403" spans="1:69" x14ac:dyDescent="0.2">
      <c r="A403" s="214"/>
      <c r="B403" s="214"/>
      <c r="C403" s="214"/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4"/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  <c r="BI403" s="214"/>
      <c r="BJ403" s="214"/>
      <c r="BK403" s="214"/>
      <c r="BL403" s="214"/>
      <c r="BM403" s="214"/>
      <c r="BN403" s="214"/>
      <c r="BO403" s="214"/>
      <c r="BP403" s="214"/>
      <c r="BQ403" s="214"/>
    </row>
    <row r="404" spans="1:69" x14ac:dyDescent="0.2">
      <c r="A404" s="214"/>
      <c r="B404" s="214"/>
      <c r="C404" s="214"/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  <c r="BI404" s="214"/>
      <c r="BJ404" s="214"/>
      <c r="BK404" s="214"/>
      <c r="BL404" s="214"/>
      <c r="BM404" s="214"/>
      <c r="BN404" s="214"/>
      <c r="BO404" s="214"/>
      <c r="BP404" s="214"/>
      <c r="BQ404" s="214"/>
    </row>
    <row r="405" spans="1:69" x14ac:dyDescent="0.2">
      <c r="A405" s="214"/>
      <c r="B405" s="214"/>
      <c r="C405" s="214"/>
      <c r="D405" s="214"/>
      <c r="E405" s="214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4"/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  <c r="BI405" s="214"/>
      <c r="BJ405" s="214"/>
      <c r="BK405" s="214"/>
      <c r="BL405" s="214"/>
      <c r="BM405" s="214"/>
      <c r="BN405" s="214"/>
      <c r="BO405" s="214"/>
      <c r="BP405" s="214"/>
      <c r="BQ405" s="214"/>
    </row>
    <row r="406" spans="1:69" x14ac:dyDescent="0.2">
      <c r="A406" s="214"/>
      <c r="B406" s="214"/>
      <c r="C406" s="214"/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  <c r="BI406" s="214"/>
      <c r="BJ406" s="214"/>
      <c r="BK406" s="214"/>
      <c r="BL406" s="214"/>
      <c r="BM406" s="214"/>
      <c r="BN406" s="214"/>
      <c r="BO406" s="214"/>
      <c r="BP406" s="214"/>
      <c r="BQ406" s="214"/>
    </row>
    <row r="407" spans="1:69" x14ac:dyDescent="0.2">
      <c r="A407" s="214"/>
      <c r="B407" s="214"/>
      <c r="C407" s="214"/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  <c r="BI407" s="214"/>
      <c r="BJ407" s="214"/>
      <c r="BK407" s="214"/>
      <c r="BL407" s="214"/>
      <c r="BM407" s="214"/>
      <c r="BN407" s="214"/>
      <c r="BO407" s="214"/>
      <c r="BP407" s="214"/>
      <c r="BQ407" s="214"/>
    </row>
    <row r="408" spans="1:69" x14ac:dyDescent="0.2">
      <c r="A408" s="214"/>
      <c r="B408" s="214"/>
      <c r="C408" s="214"/>
      <c r="D408" s="214"/>
      <c r="E408" s="214"/>
      <c r="F408" s="214"/>
      <c r="G408" s="214"/>
      <c r="H408" s="214"/>
      <c r="I408" s="214"/>
      <c r="J408" s="214"/>
      <c r="K408" s="214"/>
      <c r="L408" s="214"/>
      <c r="M408" s="214"/>
      <c r="N408" s="214"/>
      <c r="O408" s="214"/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  <c r="BI408" s="214"/>
      <c r="BJ408" s="214"/>
      <c r="BK408" s="214"/>
      <c r="BL408" s="214"/>
      <c r="BM408" s="214"/>
      <c r="BN408" s="214"/>
      <c r="BO408" s="214"/>
      <c r="BP408" s="214"/>
      <c r="BQ408" s="214"/>
    </row>
    <row r="409" spans="1:69" x14ac:dyDescent="0.2">
      <c r="A409" s="214"/>
      <c r="B409" s="214"/>
      <c r="C409" s="214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  <c r="BI409" s="214"/>
      <c r="BJ409" s="214"/>
      <c r="BK409" s="214"/>
      <c r="BL409" s="214"/>
      <c r="BM409" s="214"/>
      <c r="BN409" s="214"/>
      <c r="BO409" s="214"/>
      <c r="BP409" s="214"/>
      <c r="BQ409" s="214"/>
    </row>
    <row r="410" spans="1:69" x14ac:dyDescent="0.2">
      <c r="A410" s="214"/>
      <c r="B410" s="214"/>
      <c r="C410" s="214"/>
      <c r="D410" s="214"/>
      <c r="E410" s="214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  <c r="BI410" s="214"/>
      <c r="BJ410" s="214"/>
      <c r="BK410" s="214"/>
      <c r="BL410" s="214"/>
      <c r="BM410" s="214"/>
      <c r="BN410" s="214"/>
      <c r="BO410" s="214"/>
      <c r="BP410" s="214"/>
      <c r="BQ410" s="214"/>
    </row>
    <row r="411" spans="1:69" x14ac:dyDescent="0.2">
      <c r="A411" s="214"/>
      <c r="B411" s="214"/>
      <c r="C411" s="214"/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4"/>
      <c r="T411" s="214"/>
      <c r="U411" s="214"/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/>
      <c r="AF411" s="214"/>
      <c r="AG411" s="214"/>
      <c r="AH411" s="214"/>
      <c r="AI411" s="214"/>
      <c r="AJ411" s="214"/>
      <c r="AK411" s="214"/>
      <c r="AL411" s="214"/>
      <c r="AM411" s="214"/>
      <c r="AN411" s="214"/>
      <c r="AO411" s="214"/>
      <c r="AP411" s="214"/>
      <c r="AQ411" s="214"/>
      <c r="AR411" s="214"/>
      <c r="AS411" s="214"/>
      <c r="AT411" s="214"/>
      <c r="AU411" s="214"/>
      <c r="AV411" s="214"/>
      <c r="AW411" s="214"/>
      <c r="AX411" s="214"/>
      <c r="AY411" s="214"/>
      <c r="AZ411" s="214"/>
      <c r="BA411" s="214"/>
      <c r="BB411" s="214"/>
      <c r="BC411" s="214"/>
      <c r="BD411" s="214"/>
      <c r="BE411" s="214"/>
      <c r="BF411" s="214"/>
      <c r="BG411" s="214"/>
      <c r="BH411" s="214"/>
      <c r="BI411" s="214"/>
      <c r="BJ411" s="214"/>
      <c r="BK411" s="214"/>
      <c r="BL411" s="214"/>
      <c r="BM411" s="214"/>
      <c r="BN411" s="214"/>
      <c r="BO411" s="214"/>
      <c r="BP411" s="214"/>
      <c r="BQ411" s="214"/>
    </row>
    <row r="412" spans="1:69" x14ac:dyDescent="0.2">
      <c r="A412" s="214"/>
      <c r="B412" s="214"/>
      <c r="C412" s="214"/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4"/>
      <c r="BN412" s="214"/>
      <c r="BO412" s="214"/>
      <c r="BP412" s="214"/>
      <c r="BQ412" s="214"/>
    </row>
    <row r="413" spans="1:69" x14ac:dyDescent="0.2">
      <c r="A413" s="214"/>
      <c r="B413" s="214"/>
      <c r="C413" s="214"/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4"/>
      <c r="BN413" s="214"/>
      <c r="BO413" s="214"/>
      <c r="BP413" s="214"/>
      <c r="BQ413" s="214"/>
    </row>
    <row r="414" spans="1:69" x14ac:dyDescent="0.2">
      <c r="A414" s="214"/>
      <c r="B414" s="214"/>
      <c r="C414" s="214"/>
      <c r="D414" s="214"/>
      <c r="E414" s="214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4"/>
      <c r="BN414" s="214"/>
      <c r="BO414" s="214"/>
      <c r="BP414" s="214"/>
      <c r="BQ414" s="214"/>
    </row>
    <row r="415" spans="1:69" x14ac:dyDescent="0.2">
      <c r="A415" s="214"/>
      <c r="B415" s="214"/>
      <c r="C415" s="214"/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4"/>
      <c r="BN415" s="214"/>
      <c r="BO415" s="214"/>
      <c r="BP415" s="214"/>
      <c r="BQ415" s="214"/>
    </row>
    <row r="416" spans="1:69" x14ac:dyDescent="0.2">
      <c r="A416" s="214"/>
      <c r="B416" s="214"/>
      <c r="C416" s="214"/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4"/>
      <c r="BN416" s="214"/>
      <c r="BO416" s="214"/>
      <c r="BP416" s="214"/>
      <c r="BQ416" s="214"/>
    </row>
    <row r="417" spans="1:69" x14ac:dyDescent="0.2">
      <c r="A417" s="214"/>
      <c r="B417" s="214"/>
      <c r="C417" s="214"/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4"/>
      <c r="T417" s="214"/>
      <c r="U417" s="214"/>
      <c r="V417" s="214"/>
      <c r="W417" s="214"/>
      <c r="X417" s="214"/>
      <c r="Y417" s="214"/>
      <c r="Z417" s="214"/>
      <c r="AA417" s="214"/>
      <c r="AB417" s="214"/>
      <c r="AC417" s="214"/>
      <c r="AD417" s="214"/>
      <c r="AE417" s="214"/>
      <c r="AF417" s="214"/>
      <c r="AG417" s="214"/>
      <c r="AH417" s="214"/>
      <c r="AI417" s="214"/>
      <c r="AJ417" s="214"/>
      <c r="AK417" s="214"/>
      <c r="AL417" s="214"/>
      <c r="AM417" s="214"/>
      <c r="AN417" s="214"/>
      <c r="AO417" s="214"/>
      <c r="AP417" s="214"/>
      <c r="AQ417" s="214"/>
      <c r="AR417" s="214"/>
      <c r="AS417" s="214"/>
      <c r="AT417" s="214"/>
      <c r="AU417" s="214"/>
      <c r="AV417" s="214"/>
      <c r="AW417" s="214"/>
      <c r="AX417" s="214"/>
      <c r="AY417" s="214"/>
      <c r="AZ417" s="214"/>
      <c r="BA417" s="214"/>
      <c r="BB417" s="214"/>
      <c r="BC417" s="214"/>
      <c r="BD417" s="214"/>
      <c r="BE417" s="214"/>
      <c r="BF417" s="214"/>
      <c r="BG417" s="214"/>
      <c r="BH417" s="214"/>
      <c r="BI417" s="214"/>
      <c r="BJ417" s="214"/>
      <c r="BK417" s="214"/>
      <c r="BL417" s="214"/>
      <c r="BM417" s="214"/>
      <c r="BN417" s="214"/>
      <c r="BO417" s="214"/>
      <c r="BP417" s="214"/>
      <c r="BQ417" s="214"/>
    </row>
    <row r="418" spans="1:69" x14ac:dyDescent="0.2">
      <c r="A418" s="214"/>
      <c r="B418" s="214"/>
      <c r="C418" s="214"/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4"/>
      <c r="T418" s="214"/>
      <c r="U418" s="21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/>
      <c r="AF418" s="214"/>
      <c r="AG418" s="214"/>
      <c r="AH418" s="214"/>
      <c r="AI418" s="214"/>
      <c r="AJ418" s="214"/>
      <c r="AK418" s="214"/>
      <c r="AL418" s="214"/>
      <c r="AM418" s="214"/>
      <c r="AN418" s="214"/>
      <c r="AO418" s="214"/>
      <c r="AP418" s="214"/>
      <c r="AQ418" s="214"/>
      <c r="AR418" s="214"/>
      <c r="AS418" s="214"/>
      <c r="AT418" s="214"/>
      <c r="AU418" s="214"/>
      <c r="AV418" s="214"/>
      <c r="AW418" s="214"/>
      <c r="AX418" s="214"/>
      <c r="AY418" s="214"/>
      <c r="AZ418" s="214"/>
      <c r="BA418" s="214"/>
      <c r="BB418" s="214"/>
      <c r="BC418" s="214"/>
      <c r="BD418" s="214"/>
      <c r="BE418" s="214"/>
      <c r="BF418" s="214"/>
      <c r="BG418" s="214"/>
      <c r="BH418" s="214"/>
      <c r="BI418" s="214"/>
      <c r="BJ418" s="214"/>
      <c r="BK418" s="214"/>
      <c r="BL418" s="214"/>
      <c r="BM418" s="214"/>
      <c r="BN418" s="214"/>
      <c r="BO418" s="214"/>
      <c r="BP418" s="214"/>
      <c r="BQ418" s="214"/>
    </row>
    <row r="419" spans="1:69" x14ac:dyDescent="0.2">
      <c r="A419" s="214"/>
      <c r="B419" s="214"/>
      <c r="C419" s="214"/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4"/>
      <c r="T419" s="214"/>
      <c r="U419" s="21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/>
      <c r="AF419" s="214"/>
      <c r="AG419" s="214"/>
      <c r="AH419" s="214"/>
      <c r="AI419" s="214"/>
      <c r="AJ419" s="214"/>
      <c r="AK419" s="214"/>
      <c r="AL419" s="214"/>
      <c r="AM419" s="214"/>
      <c r="AN419" s="214"/>
      <c r="AO419" s="214"/>
      <c r="AP419" s="214"/>
      <c r="AQ419" s="214"/>
      <c r="AR419" s="214"/>
      <c r="AS419" s="214"/>
      <c r="AT419" s="214"/>
      <c r="AU419" s="214"/>
      <c r="AV419" s="214"/>
      <c r="AW419" s="214"/>
      <c r="AX419" s="214"/>
      <c r="AY419" s="214"/>
      <c r="AZ419" s="214"/>
      <c r="BA419" s="214"/>
      <c r="BB419" s="214"/>
      <c r="BC419" s="214"/>
      <c r="BD419" s="214"/>
      <c r="BE419" s="214"/>
      <c r="BF419" s="214"/>
      <c r="BG419" s="214"/>
      <c r="BH419" s="214"/>
      <c r="BI419" s="214"/>
      <c r="BJ419" s="214"/>
      <c r="BK419" s="214"/>
      <c r="BL419" s="214"/>
      <c r="BM419" s="214"/>
      <c r="BN419" s="214"/>
      <c r="BO419" s="214"/>
      <c r="BP419" s="214"/>
      <c r="BQ419" s="214"/>
    </row>
    <row r="420" spans="1:69" x14ac:dyDescent="0.2">
      <c r="A420" s="214"/>
      <c r="B420" s="214"/>
      <c r="C420" s="214"/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4"/>
      <c r="T420" s="214"/>
      <c r="U420" s="21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/>
      <c r="AF420" s="214"/>
      <c r="AG420" s="214"/>
      <c r="AH420" s="214"/>
      <c r="AI420" s="214"/>
      <c r="AJ420" s="214"/>
      <c r="AK420" s="214"/>
      <c r="AL420" s="214"/>
      <c r="AM420" s="214"/>
      <c r="AN420" s="214"/>
      <c r="AO420" s="214"/>
      <c r="AP420" s="214"/>
      <c r="AQ420" s="214"/>
      <c r="AR420" s="214"/>
      <c r="AS420" s="214"/>
      <c r="AT420" s="214"/>
      <c r="AU420" s="214"/>
      <c r="AV420" s="214"/>
      <c r="AW420" s="214"/>
      <c r="AX420" s="214"/>
      <c r="AY420" s="214"/>
      <c r="AZ420" s="214"/>
      <c r="BA420" s="214"/>
      <c r="BB420" s="214"/>
      <c r="BC420" s="214"/>
      <c r="BD420" s="214"/>
      <c r="BE420" s="214"/>
      <c r="BF420" s="214"/>
      <c r="BG420" s="214"/>
      <c r="BH420" s="214"/>
      <c r="BI420" s="214"/>
      <c r="BJ420" s="214"/>
      <c r="BK420" s="214"/>
      <c r="BL420" s="214"/>
      <c r="BM420" s="214"/>
      <c r="BN420" s="214"/>
      <c r="BO420" s="214"/>
      <c r="BP420" s="214"/>
      <c r="BQ420" s="214"/>
    </row>
    <row r="421" spans="1:69" x14ac:dyDescent="0.2">
      <c r="A421" s="214"/>
      <c r="B421" s="214"/>
      <c r="C421" s="214"/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/>
      <c r="AF421" s="214"/>
      <c r="AG421" s="214"/>
      <c r="AH421" s="214"/>
      <c r="AI421" s="214"/>
      <c r="AJ421" s="214"/>
      <c r="AK421" s="214"/>
      <c r="AL421" s="214"/>
      <c r="AM421" s="214"/>
      <c r="AN421" s="214"/>
      <c r="AO421" s="214"/>
      <c r="AP421" s="214"/>
      <c r="AQ421" s="214"/>
      <c r="AR421" s="214"/>
      <c r="AS421" s="214"/>
      <c r="AT421" s="214"/>
      <c r="AU421" s="214"/>
      <c r="AV421" s="214"/>
      <c r="AW421" s="214"/>
      <c r="AX421" s="214"/>
      <c r="AY421" s="214"/>
      <c r="AZ421" s="214"/>
      <c r="BA421" s="214"/>
      <c r="BB421" s="214"/>
      <c r="BC421" s="214"/>
      <c r="BD421" s="214"/>
      <c r="BE421" s="214"/>
      <c r="BF421" s="214"/>
      <c r="BG421" s="214"/>
      <c r="BH421" s="214"/>
      <c r="BI421" s="214"/>
      <c r="BJ421" s="214"/>
      <c r="BK421" s="214"/>
      <c r="BL421" s="214"/>
      <c r="BM421" s="214"/>
      <c r="BN421" s="214"/>
      <c r="BO421" s="214"/>
      <c r="BP421" s="214"/>
      <c r="BQ421" s="214"/>
    </row>
    <row r="422" spans="1:69" x14ac:dyDescent="0.2">
      <c r="A422" s="214"/>
      <c r="B422" s="214"/>
      <c r="C422" s="214"/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4"/>
      <c r="T422" s="214"/>
      <c r="U422" s="21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/>
      <c r="AF422" s="214"/>
      <c r="AG422" s="214"/>
      <c r="AH422" s="214"/>
      <c r="AI422" s="214"/>
      <c r="AJ422" s="214"/>
      <c r="AK422" s="214"/>
      <c r="AL422" s="214"/>
      <c r="AM422" s="214"/>
      <c r="AN422" s="214"/>
      <c r="AO422" s="214"/>
      <c r="AP422" s="214"/>
      <c r="AQ422" s="214"/>
      <c r="AR422" s="214"/>
      <c r="AS422" s="214"/>
      <c r="AT422" s="214"/>
      <c r="AU422" s="214"/>
      <c r="AV422" s="214"/>
      <c r="AW422" s="214"/>
      <c r="AX422" s="214"/>
      <c r="AY422" s="214"/>
      <c r="AZ422" s="214"/>
      <c r="BA422" s="214"/>
      <c r="BB422" s="214"/>
      <c r="BC422" s="214"/>
      <c r="BD422" s="214"/>
      <c r="BE422" s="214"/>
      <c r="BF422" s="214"/>
      <c r="BG422" s="214"/>
      <c r="BH422" s="214"/>
      <c r="BI422" s="214"/>
      <c r="BJ422" s="214"/>
      <c r="BK422" s="214"/>
      <c r="BL422" s="214"/>
      <c r="BM422" s="214"/>
      <c r="BN422" s="214"/>
      <c r="BO422" s="214"/>
      <c r="BP422" s="214"/>
      <c r="BQ422" s="214"/>
    </row>
    <row r="423" spans="1:69" x14ac:dyDescent="0.2">
      <c r="A423" s="214"/>
      <c r="B423" s="214"/>
      <c r="C423" s="214"/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4"/>
      <c r="T423" s="214"/>
      <c r="U423" s="21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/>
      <c r="AF423" s="214"/>
      <c r="AG423" s="214"/>
      <c r="AH423" s="214"/>
      <c r="AI423" s="214"/>
      <c r="AJ423" s="214"/>
      <c r="AK423" s="214"/>
      <c r="AL423" s="214"/>
      <c r="AM423" s="214"/>
      <c r="AN423" s="214"/>
      <c r="AO423" s="214"/>
      <c r="AP423" s="214"/>
      <c r="AQ423" s="214"/>
      <c r="AR423" s="214"/>
      <c r="AS423" s="214"/>
      <c r="AT423" s="214"/>
      <c r="AU423" s="214"/>
      <c r="AV423" s="214"/>
      <c r="AW423" s="214"/>
      <c r="AX423" s="214"/>
      <c r="AY423" s="214"/>
      <c r="AZ423" s="214"/>
      <c r="BA423" s="214"/>
      <c r="BB423" s="214"/>
      <c r="BC423" s="214"/>
      <c r="BD423" s="214"/>
      <c r="BE423" s="214"/>
      <c r="BF423" s="214"/>
      <c r="BG423" s="214"/>
      <c r="BH423" s="214"/>
      <c r="BI423" s="214"/>
      <c r="BJ423" s="214"/>
      <c r="BK423" s="214"/>
      <c r="BL423" s="214"/>
      <c r="BM423" s="214"/>
      <c r="BN423" s="214"/>
      <c r="BO423" s="214"/>
      <c r="BP423" s="214"/>
      <c r="BQ423" s="214"/>
    </row>
    <row r="424" spans="1:69" x14ac:dyDescent="0.2">
      <c r="A424" s="214"/>
      <c r="B424" s="214"/>
      <c r="C424" s="214"/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4"/>
      <c r="T424" s="214"/>
      <c r="U424" s="21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/>
      <c r="AF424" s="214"/>
      <c r="AG424" s="214"/>
      <c r="AH424" s="214"/>
      <c r="AI424" s="214"/>
      <c r="AJ424" s="214"/>
      <c r="AK424" s="214"/>
      <c r="AL424" s="214"/>
      <c r="AM424" s="214"/>
      <c r="AN424" s="214"/>
      <c r="AO424" s="214"/>
      <c r="AP424" s="214"/>
      <c r="AQ424" s="214"/>
      <c r="AR424" s="214"/>
      <c r="AS424" s="214"/>
      <c r="AT424" s="214"/>
      <c r="AU424" s="214"/>
      <c r="AV424" s="214"/>
      <c r="AW424" s="214"/>
      <c r="AX424" s="214"/>
      <c r="AY424" s="214"/>
      <c r="AZ424" s="214"/>
      <c r="BA424" s="214"/>
      <c r="BB424" s="214"/>
      <c r="BC424" s="214"/>
      <c r="BD424" s="214"/>
      <c r="BE424" s="214"/>
      <c r="BF424" s="214"/>
      <c r="BG424" s="214"/>
      <c r="BH424" s="214"/>
      <c r="BI424" s="214"/>
      <c r="BJ424" s="214"/>
      <c r="BK424" s="214"/>
      <c r="BL424" s="214"/>
      <c r="BM424" s="214"/>
      <c r="BN424" s="214"/>
      <c r="BO424" s="214"/>
      <c r="BP424" s="214"/>
      <c r="BQ424" s="214"/>
    </row>
    <row r="425" spans="1:69" x14ac:dyDescent="0.2">
      <c r="A425" s="214"/>
      <c r="B425" s="214"/>
      <c r="C425" s="214"/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4"/>
      <c r="T425" s="214"/>
      <c r="U425" s="214"/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/>
      <c r="AF425" s="214"/>
      <c r="AG425" s="214"/>
      <c r="AH425" s="214"/>
      <c r="AI425" s="214"/>
      <c r="AJ425" s="214"/>
      <c r="AK425" s="214"/>
      <c r="AL425" s="214"/>
      <c r="AM425" s="214"/>
      <c r="AN425" s="214"/>
      <c r="AO425" s="214"/>
      <c r="AP425" s="214"/>
      <c r="AQ425" s="214"/>
      <c r="AR425" s="214"/>
      <c r="AS425" s="214"/>
      <c r="AT425" s="214"/>
      <c r="AU425" s="214"/>
      <c r="AV425" s="214"/>
      <c r="AW425" s="214"/>
      <c r="AX425" s="214"/>
      <c r="AY425" s="214"/>
      <c r="AZ425" s="214"/>
      <c r="BA425" s="214"/>
      <c r="BB425" s="214"/>
      <c r="BC425" s="214"/>
      <c r="BD425" s="214"/>
      <c r="BE425" s="214"/>
      <c r="BF425" s="214"/>
      <c r="BG425" s="214"/>
      <c r="BH425" s="214"/>
      <c r="BI425" s="214"/>
      <c r="BJ425" s="214"/>
      <c r="BK425" s="214"/>
      <c r="BL425" s="214"/>
      <c r="BM425" s="214"/>
      <c r="BN425" s="214"/>
      <c r="BO425" s="214"/>
      <c r="BP425" s="214"/>
      <c r="BQ425" s="214"/>
    </row>
    <row r="426" spans="1:69" x14ac:dyDescent="0.2">
      <c r="A426" s="214"/>
      <c r="B426" s="214"/>
      <c r="C426" s="214"/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/>
      <c r="AF426" s="214"/>
      <c r="AG426" s="214"/>
      <c r="AH426" s="214"/>
      <c r="AI426" s="214"/>
      <c r="AJ426" s="214"/>
      <c r="AK426" s="214"/>
      <c r="AL426" s="214"/>
      <c r="AM426" s="214"/>
      <c r="AN426" s="214"/>
      <c r="AO426" s="214"/>
      <c r="AP426" s="214"/>
      <c r="AQ426" s="214"/>
      <c r="AR426" s="214"/>
      <c r="AS426" s="214"/>
      <c r="AT426" s="214"/>
      <c r="AU426" s="214"/>
      <c r="AV426" s="214"/>
      <c r="AW426" s="214"/>
      <c r="AX426" s="214"/>
      <c r="AY426" s="214"/>
      <c r="AZ426" s="214"/>
      <c r="BA426" s="214"/>
      <c r="BB426" s="214"/>
      <c r="BC426" s="214"/>
      <c r="BD426" s="214"/>
      <c r="BE426" s="214"/>
      <c r="BF426" s="214"/>
      <c r="BG426" s="214"/>
      <c r="BH426" s="214"/>
      <c r="BI426" s="214"/>
      <c r="BJ426" s="214"/>
      <c r="BK426" s="214"/>
      <c r="BL426" s="214"/>
      <c r="BM426" s="214"/>
      <c r="BN426" s="214"/>
      <c r="BO426" s="214"/>
      <c r="BP426" s="214"/>
      <c r="BQ426" s="214"/>
    </row>
    <row r="427" spans="1:69" x14ac:dyDescent="0.2">
      <c r="A427" s="214"/>
      <c r="B427" s="214"/>
      <c r="C427" s="214"/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4"/>
      <c r="T427" s="214"/>
      <c r="U427" s="214"/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/>
      <c r="AF427" s="214"/>
      <c r="AG427" s="214"/>
      <c r="AH427" s="214"/>
      <c r="AI427" s="214"/>
      <c r="AJ427" s="214"/>
      <c r="AK427" s="214"/>
      <c r="AL427" s="214"/>
      <c r="AM427" s="214"/>
      <c r="AN427" s="214"/>
      <c r="AO427" s="214"/>
      <c r="AP427" s="214"/>
      <c r="AQ427" s="214"/>
      <c r="AR427" s="214"/>
      <c r="AS427" s="214"/>
      <c r="AT427" s="214"/>
      <c r="AU427" s="214"/>
      <c r="AV427" s="214"/>
      <c r="AW427" s="214"/>
      <c r="AX427" s="214"/>
      <c r="AY427" s="214"/>
      <c r="AZ427" s="214"/>
      <c r="BA427" s="214"/>
      <c r="BB427" s="214"/>
      <c r="BC427" s="214"/>
      <c r="BD427" s="214"/>
      <c r="BE427" s="214"/>
      <c r="BF427" s="214"/>
      <c r="BG427" s="214"/>
      <c r="BH427" s="214"/>
      <c r="BI427" s="214"/>
      <c r="BJ427" s="214"/>
      <c r="BK427" s="214"/>
      <c r="BL427" s="214"/>
      <c r="BM427" s="214"/>
      <c r="BN427" s="214"/>
      <c r="BO427" s="214"/>
      <c r="BP427" s="214"/>
      <c r="BQ427" s="214"/>
    </row>
    <row r="428" spans="1:69" x14ac:dyDescent="0.2">
      <c r="A428" s="214"/>
      <c r="B428" s="214"/>
      <c r="C428" s="214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/>
      <c r="AF428" s="214"/>
      <c r="AG428" s="214"/>
      <c r="AH428" s="214"/>
      <c r="AI428" s="214"/>
      <c r="AJ428" s="214"/>
      <c r="AK428" s="214"/>
      <c r="AL428" s="214"/>
      <c r="AM428" s="214"/>
      <c r="AN428" s="214"/>
      <c r="AO428" s="214"/>
      <c r="AP428" s="214"/>
      <c r="AQ428" s="214"/>
      <c r="AR428" s="214"/>
      <c r="AS428" s="214"/>
      <c r="AT428" s="214"/>
      <c r="AU428" s="214"/>
      <c r="AV428" s="214"/>
      <c r="AW428" s="214"/>
      <c r="AX428" s="214"/>
      <c r="AY428" s="214"/>
      <c r="AZ428" s="214"/>
      <c r="BA428" s="214"/>
      <c r="BB428" s="214"/>
      <c r="BC428" s="214"/>
      <c r="BD428" s="214"/>
      <c r="BE428" s="214"/>
      <c r="BF428" s="214"/>
      <c r="BG428" s="214"/>
      <c r="BH428" s="214"/>
      <c r="BI428" s="214"/>
      <c r="BJ428" s="214"/>
      <c r="BK428" s="214"/>
      <c r="BL428" s="214"/>
      <c r="BM428" s="214"/>
      <c r="BN428" s="214"/>
      <c r="BO428" s="214"/>
      <c r="BP428" s="214"/>
      <c r="BQ428" s="214"/>
    </row>
    <row r="429" spans="1:69" x14ac:dyDescent="0.2">
      <c r="A429" s="214"/>
      <c r="B429" s="214"/>
      <c r="C429" s="214"/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4"/>
      <c r="T429" s="214"/>
      <c r="U429" s="214"/>
      <c r="V429" s="214"/>
      <c r="W429" s="214"/>
      <c r="X429" s="214"/>
      <c r="Y429" s="214"/>
      <c r="Z429" s="214"/>
      <c r="AA429" s="214"/>
      <c r="AB429" s="214"/>
      <c r="AC429" s="214"/>
      <c r="AD429" s="214"/>
      <c r="AE429" s="214"/>
      <c r="AF429" s="214"/>
      <c r="AG429" s="214"/>
      <c r="AH429" s="214"/>
      <c r="AI429" s="214"/>
      <c r="AJ429" s="214"/>
      <c r="AK429" s="214"/>
      <c r="AL429" s="214"/>
      <c r="AM429" s="214"/>
      <c r="AN429" s="214"/>
      <c r="AO429" s="214"/>
      <c r="AP429" s="214"/>
      <c r="AQ429" s="214"/>
      <c r="AR429" s="214"/>
      <c r="AS429" s="214"/>
      <c r="AT429" s="214"/>
      <c r="AU429" s="214"/>
      <c r="AV429" s="214"/>
      <c r="AW429" s="214"/>
      <c r="AX429" s="214"/>
      <c r="AY429" s="214"/>
      <c r="AZ429" s="214"/>
      <c r="BA429" s="214"/>
      <c r="BB429" s="214"/>
      <c r="BC429" s="214"/>
      <c r="BD429" s="214"/>
      <c r="BE429" s="214"/>
      <c r="BF429" s="214"/>
      <c r="BG429" s="214"/>
      <c r="BH429" s="214"/>
      <c r="BI429" s="214"/>
      <c r="BJ429" s="214"/>
      <c r="BK429" s="214"/>
      <c r="BL429" s="214"/>
      <c r="BM429" s="214"/>
      <c r="BN429" s="214"/>
      <c r="BO429" s="214"/>
      <c r="BP429" s="214"/>
      <c r="BQ429" s="214"/>
    </row>
    <row r="430" spans="1:69" x14ac:dyDescent="0.2">
      <c r="A430" s="214"/>
      <c r="B430" s="214"/>
      <c r="C430" s="214"/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4"/>
      <c r="T430" s="214"/>
      <c r="U430" s="214"/>
      <c r="V430" s="214"/>
      <c r="W430" s="214"/>
      <c r="X430" s="214"/>
      <c r="Y430" s="214"/>
      <c r="Z430" s="214"/>
      <c r="AA430" s="214"/>
      <c r="AB430" s="214"/>
      <c r="AC430" s="214"/>
      <c r="AD430" s="214"/>
      <c r="AE430" s="214"/>
      <c r="AF430" s="214"/>
      <c r="AG430" s="214"/>
      <c r="AH430" s="214"/>
      <c r="AI430" s="214"/>
      <c r="AJ430" s="214"/>
      <c r="AK430" s="214"/>
      <c r="AL430" s="214"/>
      <c r="AM430" s="214"/>
      <c r="AN430" s="214"/>
      <c r="AO430" s="214"/>
      <c r="AP430" s="214"/>
      <c r="AQ430" s="214"/>
      <c r="AR430" s="214"/>
      <c r="AS430" s="214"/>
      <c r="AT430" s="214"/>
      <c r="AU430" s="214"/>
      <c r="AV430" s="214"/>
      <c r="AW430" s="214"/>
      <c r="AX430" s="214"/>
      <c r="AY430" s="214"/>
      <c r="AZ430" s="214"/>
      <c r="BA430" s="214"/>
      <c r="BB430" s="214"/>
      <c r="BC430" s="214"/>
      <c r="BD430" s="214"/>
      <c r="BE430" s="214"/>
      <c r="BF430" s="214"/>
      <c r="BG430" s="214"/>
      <c r="BH430" s="214"/>
      <c r="BI430" s="214"/>
      <c r="BJ430" s="214"/>
      <c r="BK430" s="214"/>
      <c r="BL430" s="214"/>
      <c r="BM430" s="214"/>
      <c r="BN430" s="214"/>
      <c r="BO430" s="214"/>
      <c r="BP430" s="214"/>
      <c r="BQ430" s="214"/>
    </row>
    <row r="431" spans="1:69" x14ac:dyDescent="0.2">
      <c r="A431" s="214"/>
      <c r="B431" s="214"/>
      <c r="C431" s="214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/>
      <c r="AF431" s="214"/>
      <c r="AG431" s="214"/>
      <c r="AH431" s="214"/>
      <c r="AI431" s="214"/>
      <c r="AJ431" s="214"/>
      <c r="AK431" s="214"/>
      <c r="AL431" s="214"/>
      <c r="AM431" s="214"/>
      <c r="AN431" s="214"/>
      <c r="AO431" s="214"/>
      <c r="AP431" s="214"/>
      <c r="AQ431" s="214"/>
      <c r="AR431" s="214"/>
      <c r="AS431" s="214"/>
      <c r="AT431" s="214"/>
      <c r="AU431" s="214"/>
      <c r="AV431" s="214"/>
      <c r="AW431" s="214"/>
      <c r="AX431" s="214"/>
      <c r="AY431" s="214"/>
      <c r="AZ431" s="214"/>
      <c r="BA431" s="214"/>
      <c r="BB431" s="214"/>
      <c r="BC431" s="214"/>
      <c r="BD431" s="214"/>
      <c r="BE431" s="214"/>
      <c r="BF431" s="214"/>
      <c r="BG431" s="214"/>
      <c r="BH431" s="214"/>
      <c r="BI431" s="214"/>
      <c r="BJ431" s="214"/>
      <c r="BK431" s="214"/>
      <c r="BL431" s="214"/>
      <c r="BM431" s="214"/>
      <c r="BN431" s="214"/>
      <c r="BO431" s="214"/>
      <c r="BP431" s="214"/>
      <c r="BQ431" s="214"/>
    </row>
    <row r="432" spans="1:69" x14ac:dyDescent="0.2">
      <c r="A432" s="214"/>
      <c r="B432" s="214"/>
      <c r="C432" s="214"/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4"/>
      <c r="T432" s="214"/>
      <c r="U432" s="214"/>
      <c r="V432" s="214"/>
      <c r="W432" s="214"/>
      <c r="X432" s="214"/>
      <c r="Y432" s="214"/>
      <c r="Z432" s="214"/>
      <c r="AA432" s="214"/>
      <c r="AB432" s="214"/>
      <c r="AC432" s="214"/>
      <c r="AD432" s="214"/>
      <c r="AE432" s="214"/>
      <c r="AF432" s="214"/>
      <c r="AG432" s="214"/>
      <c r="AH432" s="214"/>
      <c r="AI432" s="214"/>
      <c r="AJ432" s="214"/>
      <c r="AK432" s="214"/>
      <c r="AL432" s="214"/>
      <c r="AM432" s="214"/>
      <c r="AN432" s="214"/>
      <c r="AO432" s="214"/>
      <c r="AP432" s="214"/>
      <c r="AQ432" s="214"/>
      <c r="AR432" s="214"/>
      <c r="AS432" s="214"/>
      <c r="AT432" s="214"/>
      <c r="AU432" s="214"/>
      <c r="AV432" s="214"/>
      <c r="AW432" s="214"/>
      <c r="AX432" s="214"/>
      <c r="AY432" s="214"/>
      <c r="AZ432" s="214"/>
      <c r="BA432" s="214"/>
      <c r="BB432" s="214"/>
      <c r="BC432" s="214"/>
      <c r="BD432" s="214"/>
      <c r="BE432" s="214"/>
      <c r="BF432" s="214"/>
      <c r="BG432" s="214"/>
      <c r="BH432" s="214"/>
      <c r="BI432" s="214"/>
      <c r="BJ432" s="214"/>
      <c r="BK432" s="214"/>
      <c r="BL432" s="214"/>
      <c r="BM432" s="214"/>
      <c r="BN432" s="214"/>
      <c r="BO432" s="214"/>
      <c r="BP432" s="214"/>
      <c r="BQ432" s="214"/>
    </row>
    <row r="433" spans="1:69" x14ac:dyDescent="0.2">
      <c r="A433" s="214"/>
      <c r="B433" s="214"/>
      <c r="C433" s="214"/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4"/>
      <c r="T433" s="214"/>
      <c r="U433" s="214"/>
      <c r="V433" s="214"/>
      <c r="W433" s="214"/>
      <c r="X433" s="214"/>
      <c r="Y433" s="214"/>
      <c r="Z433" s="214"/>
      <c r="AA433" s="214"/>
      <c r="AB433" s="214"/>
      <c r="AC433" s="214"/>
      <c r="AD433" s="214"/>
      <c r="AE433" s="214"/>
      <c r="AF433" s="214"/>
      <c r="AG433" s="214"/>
      <c r="AH433" s="214"/>
      <c r="AI433" s="214"/>
      <c r="AJ433" s="214"/>
      <c r="AK433" s="214"/>
      <c r="AL433" s="214"/>
      <c r="AM433" s="214"/>
      <c r="AN433" s="214"/>
      <c r="AO433" s="214"/>
      <c r="AP433" s="214"/>
      <c r="AQ433" s="214"/>
      <c r="AR433" s="214"/>
      <c r="AS433" s="214"/>
      <c r="AT433" s="214"/>
      <c r="AU433" s="214"/>
      <c r="AV433" s="214"/>
      <c r="AW433" s="214"/>
      <c r="AX433" s="214"/>
      <c r="AY433" s="214"/>
      <c r="AZ433" s="214"/>
      <c r="BA433" s="214"/>
      <c r="BB433" s="214"/>
      <c r="BC433" s="214"/>
      <c r="BD433" s="214"/>
      <c r="BE433" s="214"/>
      <c r="BF433" s="214"/>
      <c r="BG433" s="214"/>
      <c r="BH433" s="214"/>
      <c r="BI433" s="214"/>
      <c r="BJ433" s="214"/>
      <c r="BK433" s="214"/>
      <c r="BL433" s="214"/>
      <c r="BM433" s="214"/>
      <c r="BN433" s="214"/>
      <c r="BO433" s="214"/>
      <c r="BP433" s="214"/>
      <c r="BQ433" s="214"/>
    </row>
    <row r="434" spans="1:69" x14ac:dyDescent="0.2">
      <c r="A434" s="214"/>
      <c r="B434" s="214"/>
      <c r="C434" s="214"/>
      <c r="D434" s="214"/>
      <c r="E434" s="214"/>
      <c r="F434" s="214"/>
      <c r="G434" s="214"/>
      <c r="H434" s="214"/>
      <c r="I434" s="214"/>
      <c r="J434" s="214"/>
      <c r="K434" s="214"/>
      <c r="L434" s="214"/>
      <c r="M434" s="214"/>
      <c r="N434" s="214"/>
      <c r="O434" s="214"/>
      <c r="P434" s="214"/>
      <c r="Q434" s="214"/>
      <c r="R434" s="214"/>
      <c r="S434" s="214"/>
      <c r="T434" s="214"/>
      <c r="U434" s="214"/>
      <c r="V434" s="214"/>
      <c r="W434" s="214"/>
      <c r="X434" s="214"/>
      <c r="Y434" s="214"/>
      <c r="Z434" s="214"/>
      <c r="AA434" s="214"/>
      <c r="AB434" s="214"/>
      <c r="AC434" s="214"/>
      <c r="AD434" s="214"/>
      <c r="AE434" s="214"/>
      <c r="AF434" s="214"/>
      <c r="AG434" s="214"/>
      <c r="AH434" s="214"/>
      <c r="AI434" s="214"/>
      <c r="AJ434" s="214"/>
      <c r="AK434" s="214"/>
      <c r="AL434" s="214"/>
      <c r="AM434" s="214"/>
      <c r="AN434" s="214"/>
      <c r="AO434" s="214"/>
      <c r="AP434" s="214"/>
      <c r="AQ434" s="214"/>
      <c r="AR434" s="214"/>
      <c r="AS434" s="214"/>
      <c r="AT434" s="214"/>
      <c r="AU434" s="214"/>
      <c r="AV434" s="214"/>
      <c r="AW434" s="214"/>
      <c r="AX434" s="214"/>
      <c r="AY434" s="214"/>
      <c r="AZ434" s="214"/>
      <c r="BA434" s="214"/>
      <c r="BB434" s="214"/>
      <c r="BC434" s="214"/>
      <c r="BD434" s="214"/>
      <c r="BE434" s="214"/>
      <c r="BF434" s="214"/>
      <c r="BG434" s="214"/>
      <c r="BH434" s="214"/>
      <c r="BI434" s="214"/>
      <c r="BJ434" s="214"/>
      <c r="BK434" s="214"/>
      <c r="BL434" s="214"/>
      <c r="BM434" s="214"/>
      <c r="BN434" s="214"/>
      <c r="BO434" s="214"/>
      <c r="BP434" s="214"/>
      <c r="BQ434" s="214"/>
    </row>
    <row r="435" spans="1:69" x14ac:dyDescent="0.2">
      <c r="A435" s="214"/>
      <c r="B435" s="214"/>
      <c r="C435" s="214"/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4"/>
      <c r="T435" s="214"/>
      <c r="U435" s="214"/>
      <c r="V435" s="214"/>
      <c r="W435" s="214"/>
      <c r="X435" s="214"/>
      <c r="Y435" s="214"/>
      <c r="Z435" s="214"/>
      <c r="AA435" s="214"/>
      <c r="AB435" s="214"/>
      <c r="AC435" s="214"/>
      <c r="AD435" s="214"/>
      <c r="AE435" s="214"/>
      <c r="AF435" s="214"/>
      <c r="AG435" s="214"/>
      <c r="AH435" s="214"/>
      <c r="AI435" s="214"/>
      <c r="AJ435" s="214"/>
      <c r="AK435" s="214"/>
      <c r="AL435" s="214"/>
      <c r="AM435" s="214"/>
      <c r="AN435" s="214"/>
      <c r="AO435" s="214"/>
      <c r="AP435" s="214"/>
      <c r="AQ435" s="214"/>
      <c r="AR435" s="214"/>
      <c r="AS435" s="214"/>
      <c r="AT435" s="214"/>
      <c r="AU435" s="214"/>
      <c r="AV435" s="214"/>
      <c r="AW435" s="214"/>
      <c r="AX435" s="214"/>
      <c r="AY435" s="214"/>
      <c r="AZ435" s="214"/>
      <c r="BA435" s="214"/>
      <c r="BB435" s="214"/>
      <c r="BC435" s="214"/>
      <c r="BD435" s="214"/>
      <c r="BE435" s="214"/>
      <c r="BF435" s="214"/>
      <c r="BG435" s="214"/>
      <c r="BH435" s="214"/>
      <c r="BI435" s="214"/>
      <c r="BJ435" s="214"/>
      <c r="BK435" s="214"/>
      <c r="BL435" s="214"/>
      <c r="BM435" s="214"/>
      <c r="BN435" s="214"/>
      <c r="BO435" s="214"/>
      <c r="BP435" s="214"/>
      <c r="BQ435" s="214"/>
    </row>
    <row r="436" spans="1:69" x14ac:dyDescent="0.2">
      <c r="A436" s="214"/>
      <c r="B436" s="214"/>
      <c r="C436" s="214"/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4"/>
      <c r="T436" s="214"/>
      <c r="U436" s="214"/>
      <c r="V436" s="214"/>
      <c r="W436" s="214"/>
      <c r="X436" s="214"/>
      <c r="Y436" s="214"/>
      <c r="Z436" s="214"/>
      <c r="AA436" s="214"/>
      <c r="AB436" s="214"/>
      <c r="AC436" s="214"/>
      <c r="AD436" s="214"/>
      <c r="AE436" s="214"/>
      <c r="AF436" s="214"/>
      <c r="AG436" s="214"/>
      <c r="AH436" s="214"/>
      <c r="AI436" s="214"/>
      <c r="AJ436" s="214"/>
      <c r="AK436" s="214"/>
      <c r="AL436" s="214"/>
      <c r="AM436" s="214"/>
      <c r="AN436" s="214"/>
      <c r="AO436" s="214"/>
      <c r="AP436" s="214"/>
      <c r="AQ436" s="214"/>
      <c r="AR436" s="214"/>
      <c r="AS436" s="214"/>
      <c r="AT436" s="214"/>
      <c r="AU436" s="214"/>
      <c r="AV436" s="214"/>
      <c r="AW436" s="214"/>
      <c r="AX436" s="214"/>
      <c r="AY436" s="214"/>
      <c r="AZ436" s="214"/>
      <c r="BA436" s="214"/>
      <c r="BB436" s="214"/>
      <c r="BC436" s="214"/>
      <c r="BD436" s="214"/>
      <c r="BE436" s="214"/>
      <c r="BF436" s="214"/>
      <c r="BG436" s="214"/>
      <c r="BH436" s="214"/>
      <c r="BI436" s="214"/>
      <c r="BJ436" s="214"/>
      <c r="BK436" s="214"/>
      <c r="BL436" s="214"/>
      <c r="BM436" s="214"/>
      <c r="BN436" s="214"/>
      <c r="BO436" s="214"/>
      <c r="BP436" s="214"/>
      <c r="BQ436" s="214"/>
    </row>
    <row r="437" spans="1:69" x14ac:dyDescent="0.2">
      <c r="A437" s="214"/>
      <c r="B437" s="214"/>
      <c r="C437" s="214"/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4"/>
      <c r="T437" s="214"/>
      <c r="U437" s="214"/>
      <c r="V437" s="214"/>
      <c r="W437" s="214"/>
      <c r="X437" s="214"/>
      <c r="Y437" s="214"/>
      <c r="Z437" s="214"/>
      <c r="AA437" s="214"/>
      <c r="AB437" s="214"/>
      <c r="AC437" s="214"/>
      <c r="AD437" s="214"/>
      <c r="AE437" s="214"/>
      <c r="AF437" s="214"/>
      <c r="AG437" s="214"/>
      <c r="AH437" s="214"/>
      <c r="AI437" s="214"/>
      <c r="AJ437" s="214"/>
      <c r="AK437" s="214"/>
      <c r="AL437" s="214"/>
      <c r="AM437" s="214"/>
      <c r="AN437" s="214"/>
      <c r="AO437" s="214"/>
      <c r="AP437" s="214"/>
      <c r="AQ437" s="214"/>
      <c r="AR437" s="214"/>
      <c r="AS437" s="214"/>
      <c r="AT437" s="214"/>
      <c r="AU437" s="214"/>
      <c r="AV437" s="214"/>
      <c r="AW437" s="214"/>
      <c r="AX437" s="214"/>
      <c r="AY437" s="214"/>
      <c r="AZ437" s="214"/>
      <c r="BA437" s="214"/>
      <c r="BB437" s="214"/>
      <c r="BC437" s="214"/>
      <c r="BD437" s="214"/>
      <c r="BE437" s="214"/>
      <c r="BF437" s="214"/>
      <c r="BG437" s="214"/>
      <c r="BH437" s="214"/>
      <c r="BI437" s="214"/>
      <c r="BJ437" s="214"/>
      <c r="BK437" s="214"/>
      <c r="BL437" s="214"/>
      <c r="BM437" s="214"/>
      <c r="BN437" s="214"/>
      <c r="BO437" s="214"/>
      <c r="BP437" s="214"/>
      <c r="BQ437" s="214"/>
    </row>
    <row r="438" spans="1:69" x14ac:dyDescent="0.2">
      <c r="A438" s="214"/>
      <c r="B438" s="214"/>
      <c r="C438" s="214"/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4"/>
      <c r="T438" s="214"/>
      <c r="U438" s="214"/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/>
      <c r="AF438" s="214"/>
      <c r="AG438" s="214"/>
      <c r="AH438" s="214"/>
      <c r="AI438" s="214"/>
      <c r="AJ438" s="214"/>
      <c r="AK438" s="214"/>
      <c r="AL438" s="214"/>
      <c r="AM438" s="214"/>
      <c r="AN438" s="214"/>
      <c r="AO438" s="214"/>
      <c r="AP438" s="214"/>
      <c r="AQ438" s="214"/>
      <c r="AR438" s="214"/>
      <c r="AS438" s="214"/>
      <c r="AT438" s="214"/>
      <c r="AU438" s="214"/>
      <c r="AV438" s="214"/>
      <c r="AW438" s="214"/>
      <c r="AX438" s="214"/>
      <c r="AY438" s="214"/>
      <c r="AZ438" s="214"/>
      <c r="BA438" s="214"/>
      <c r="BB438" s="214"/>
      <c r="BC438" s="214"/>
      <c r="BD438" s="214"/>
      <c r="BE438" s="214"/>
      <c r="BF438" s="214"/>
      <c r="BG438" s="214"/>
      <c r="BH438" s="214"/>
      <c r="BI438" s="214"/>
      <c r="BJ438" s="214"/>
      <c r="BK438" s="214"/>
      <c r="BL438" s="214"/>
      <c r="BM438" s="214"/>
      <c r="BN438" s="214"/>
      <c r="BO438" s="214"/>
      <c r="BP438" s="214"/>
      <c r="BQ438" s="214"/>
    </row>
    <row r="439" spans="1:69" x14ac:dyDescent="0.2">
      <c r="A439" s="214"/>
      <c r="B439" s="214"/>
      <c r="C439" s="214"/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4"/>
      <c r="T439" s="214"/>
      <c r="U439" s="214"/>
      <c r="V439" s="214"/>
      <c r="W439" s="214"/>
      <c r="X439" s="214"/>
      <c r="Y439" s="214"/>
      <c r="Z439" s="214"/>
      <c r="AA439" s="214"/>
      <c r="AB439" s="214"/>
      <c r="AC439" s="214"/>
      <c r="AD439" s="214"/>
      <c r="AE439" s="214"/>
      <c r="AF439" s="214"/>
      <c r="AG439" s="214"/>
      <c r="AH439" s="214"/>
      <c r="AI439" s="214"/>
      <c r="AJ439" s="214"/>
      <c r="AK439" s="214"/>
      <c r="AL439" s="214"/>
      <c r="AM439" s="214"/>
      <c r="AN439" s="214"/>
      <c r="AO439" s="214"/>
      <c r="AP439" s="214"/>
      <c r="AQ439" s="214"/>
      <c r="AR439" s="214"/>
      <c r="AS439" s="214"/>
      <c r="AT439" s="214"/>
      <c r="AU439" s="214"/>
      <c r="AV439" s="214"/>
      <c r="AW439" s="214"/>
      <c r="AX439" s="214"/>
      <c r="AY439" s="214"/>
      <c r="AZ439" s="214"/>
      <c r="BA439" s="214"/>
      <c r="BB439" s="214"/>
      <c r="BC439" s="214"/>
      <c r="BD439" s="214"/>
      <c r="BE439" s="214"/>
      <c r="BF439" s="214"/>
      <c r="BG439" s="214"/>
      <c r="BH439" s="214"/>
      <c r="BI439" s="214"/>
      <c r="BJ439" s="214"/>
      <c r="BK439" s="214"/>
      <c r="BL439" s="214"/>
      <c r="BM439" s="214"/>
      <c r="BN439" s="214"/>
      <c r="BO439" s="214"/>
      <c r="BP439" s="214"/>
      <c r="BQ439" s="214"/>
    </row>
    <row r="440" spans="1:69" x14ac:dyDescent="0.2">
      <c r="A440" s="214"/>
      <c r="B440" s="214"/>
      <c r="C440" s="214"/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  <c r="BI440" s="214"/>
      <c r="BJ440" s="214"/>
      <c r="BK440" s="214"/>
      <c r="BL440" s="214"/>
      <c r="BM440" s="214"/>
      <c r="BN440" s="214"/>
      <c r="BO440" s="214"/>
      <c r="BP440" s="214"/>
      <c r="BQ440" s="214"/>
    </row>
    <row r="441" spans="1:69" x14ac:dyDescent="0.2">
      <c r="A441" s="214"/>
      <c r="B441" s="214"/>
      <c r="C441" s="214"/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4"/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  <c r="BI441" s="214"/>
      <c r="BJ441" s="214"/>
      <c r="BK441" s="214"/>
      <c r="BL441" s="214"/>
      <c r="BM441" s="214"/>
      <c r="BN441" s="214"/>
      <c r="BO441" s="214"/>
      <c r="BP441" s="214"/>
      <c r="BQ441" s="214"/>
    </row>
    <row r="442" spans="1:69" x14ac:dyDescent="0.2">
      <c r="A442" s="214"/>
      <c r="B442" s="214"/>
      <c r="C442" s="214"/>
      <c r="D442" s="214"/>
      <c r="E442" s="214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4"/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  <c r="BI442" s="214"/>
      <c r="BJ442" s="214"/>
      <c r="BK442" s="214"/>
      <c r="BL442" s="214"/>
      <c r="BM442" s="214"/>
      <c r="BN442" s="214"/>
      <c r="BO442" s="214"/>
      <c r="BP442" s="214"/>
      <c r="BQ442" s="214"/>
    </row>
    <row r="443" spans="1:69" x14ac:dyDescent="0.2">
      <c r="A443" s="214"/>
      <c r="B443" s="214"/>
      <c r="C443" s="214"/>
      <c r="D443" s="214"/>
      <c r="E443" s="214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4"/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  <c r="BI443" s="214"/>
      <c r="BJ443" s="214"/>
      <c r="BK443" s="214"/>
      <c r="BL443" s="214"/>
      <c r="BM443" s="214"/>
      <c r="BN443" s="214"/>
      <c r="BO443" s="214"/>
      <c r="BP443" s="214"/>
      <c r="BQ443" s="214"/>
    </row>
    <row r="444" spans="1:69" x14ac:dyDescent="0.2">
      <c r="A444" s="214"/>
      <c r="B444" s="214"/>
      <c r="C444" s="214"/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  <c r="BI444" s="214"/>
      <c r="BJ444" s="214"/>
      <c r="BK444" s="214"/>
      <c r="BL444" s="214"/>
      <c r="BM444" s="214"/>
      <c r="BN444" s="214"/>
      <c r="BO444" s="214"/>
      <c r="BP444" s="214"/>
      <c r="BQ444" s="214"/>
    </row>
    <row r="445" spans="1:69" x14ac:dyDescent="0.2">
      <c r="A445" s="214"/>
      <c r="B445" s="214"/>
      <c r="C445" s="214"/>
      <c r="D445" s="214"/>
      <c r="E445" s="214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4"/>
      <c r="T445" s="214"/>
      <c r="U445" s="21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/>
      <c r="AF445" s="214"/>
      <c r="AG445" s="214"/>
      <c r="AH445" s="214"/>
      <c r="AI445" s="214"/>
      <c r="AJ445" s="214"/>
      <c r="AK445" s="214"/>
      <c r="AL445" s="214"/>
      <c r="AM445" s="214"/>
      <c r="AN445" s="214"/>
      <c r="AO445" s="214"/>
      <c r="AP445" s="214"/>
      <c r="AQ445" s="214"/>
      <c r="AR445" s="214"/>
      <c r="AS445" s="214"/>
      <c r="AT445" s="214"/>
      <c r="AU445" s="214"/>
      <c r="AV445" s="214"/>
      <c r="AW445" s="214"/>
      <c r="AX445" s="214"/>
      <c r="AY445" s="214"/>
      <c r="AZ445" s="214"/>
      <c r="BA445" s="214"/>
      <c r="BB445" s="214"/>
      <c r="BC445" s="214"/>
      <c r="BD445" s="214"/>
      <c r="BE445" s="214"/>
      <c r="BF445" s="214"/>
      <c r="BG445" s="214"/>
      <c r="BH445" s="214"/>
      <c r="BI445" s="214"/>
      <c r="BJ445" s="214"/>
      <c r="BK445" s="214"/>
      <c r="BL445" s="214"/>
      <c r="BM445" s="214"/>
      <c r="BN445" s="214"/>
      <c r="BO445" s="214"/>
      <c r="BP445" s="214"/>
      <c r="BQ445" s="214"/>
    </row>
    <row r="446" spans="1:69" x14ac:dyDescent="0.2">
      <c r="A446" s="214"/>
      <c r="B446" s="214"/>
      <c r="C446" s="214"/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/>
      <c r="AF446" s="214"/>
      <c r="AG446" s="214"/>
      <c r="AH446" s="214"/>
      <c r="AI446" s="214"/>
      <c r="AJ446" s="214"/>
      <c r="AK446" s="214"/>
      <c r="AL446" s="214"/>
      <c r="AM446" s="214"/>
      <c r="AN446" s="214"/>
      <c r="AO446" s="214"/>
      <c r="AP446" s="214"/>
      <c r="AQ446" s="214"/>
      <c r="AR446" s="214"/>
      <c r="AS446" s="214"/>
      <c r="AT446" s="214"/>
      <c r="AU446" s="214"/>
      <c r="AV446" s="214"/>
      <c r="AW446" s="214"/>
      <c r="AX446" s="214"/>
      <c r="AY446" s="214"/>
      <c r="AZ446" s="214"/>
      <c r="BA446" s="214"/>
      <c r="BB446" s="214"/>
      <c r="BC446" s="214"/>
      <c r="BD446" s="214"/>
      <c r="BE446" s="214"/>
      <c r="BF446" s="214"/>
      <c r="BG446" s="214"/>
      <c r="BH446" s="214"/>
      <c r="BI446" s="214"/>
      <c r="BJ446" s="214"/>
      <c r="BK446" s="214"/>
      <c r="BL446" s="214"/>
      <c r="BM446" s="214"/>
      <c r="BN446" s="214"/>
      <c r="BO446" s="214"/>
      <c r="BP446" s="214"/>
      <c r="BQ446" s="214"/>
    </row>
    <row r="447" spans="1:69" x14ac:dyDescent="0.2">
      <c r="A447" s="214"/>
      <c r="B447" s="214"/>
      <c r="C447" s="214"/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4"/>
      <c r="T447" s="214"/>
      <c r="U447" s="214"/>
      <c r="V447" s="214"/>
      <c r="W447" s="214"/>
      <c r="X447" s="214"/>
      <c r="Y447" s="214"/>
      <c r="Z447" s="214"/>
      <c r="AA447" s="214"/>
      <c r="AB447" s="214"/>
      <c r="AC447" s="214"/>
      <c r="AD447" s="214"/>
      <c r="AE447" s="214"/>
      <c r="AF447" s="214"/>
      <c r="AG447" s="214"/>
      <c r="AH447" s="214"/>
      <c r="AI447" s="214"/>
      <c r="AJ447" s="214"/>
      <c r="AK447" s="214"/>
      <c r="AL447" s="214"/>
      <c r="AM447" s="214"/>
      <c r="AN447" s="214"/>
      <c r="AO447" s="214"/>
      <c r="AP447" s="214"/>
      <c r="AQ447" s="214"/>
      <c r="AR447" s="214"/>
      <c r="AS447" s="214"/>
      <c r="AT447" s="214"/>
      <c r="AU447" s="214"/>
      <c r="AV447" s="214"/>
      <c r="AW447" s="214"/>
      <c r="AX447" s="214"/>
      <c r="AY447" s="214"/>
      <c r="AZ447" s="214"/>
      <c r="BA447" s="214"/>
      <c r="BB447" s="214"/>
      <c r="BC447" s="214"/>
      <c r="BD447" s="214"/>
      <c r="BE447" s="214"/>
      <c r="BF447" s="214"/>
      <c r="BG447" s="214"/>
      <c r="BH447" s="214"/>
      <c r="BI447" s="214"/>
      <c r="BJ447" s="214"/>
      <c r="BK447" s="214"/>
      <c r="BL447" s="214"/>
      <c r="BM447" s="214"/>
      <c r="BN447" s="214"/>
      <c r="BO447" s="214"/>
      <c r="BP447" s="214"/>
      <c r="BQ447" s="214"/>
    </row>
    <row r="448" spans="1:69" x14ac:dyDescent="0.2">
      <c r="A448" s="214"/>
      <c r="B448" s="214"/>
      <c r="C448" s="214"/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4"/>
      <c r="T448" s="214"/>
      <c r="U448" s="214"/>
      <c r="V448" s="214"/>
      <c r="W448" s="214"/>
      <c r="X448" s="214"/>
      <c r="Y448" s="214"/>
      <c r="Z448" s="214"/>
      <c r="AA448" s="214"/>
      <c r="AB448" s="214"/>
      <c r="AC448" s="214"/>
      <c r="AD448" s="214"/>
      <c r="AE448" s="214"/>
      <c r="AF448" s="214"/>
      <c r="AG448" s="214"/>
      <c r="AH448" s="214"/>
      <c r="AI448" s="214"/>
      <c r="AJ448" s="214"/>
      <c r="AK448" s="214"/>
      <c r="AL448" s="214"/>
      <c r="AM448" s="214"/>
      <c r="AN448" s="214"/>
      <c r="AO448" s="214"/>
      <c r="AP448" s="214"/>
      <c r="AQ448" s="214"/>
      <c r="AR448" s="214"/>
      <c r="AS448" s="214"/>
      <c r="AT448" s="214"/>
      <c r="AU448" s="214"/>
      <c r="AV448" s="214"/>
      <c r="AW448" s="214"/>
      <c r="AX448" s="214"/>
      <c r="AY448" s="214"/>
      <c r="AZ448" s="214"/>
      <c r="BA448" s="214"/>
      <c r="BB448" s="214"/>
      <c r="BC448" s="214"/>
      <c r="BD448" s="214"/>
      <c r="BE448" s="214"/>
      <c r="BF448" s="214"/>
      <c r="BG448" s="214"/>
      <c r="BH448" s="214"/>
      <c r="BI448" s="214"/>
      <c r="BJ448" s="214"/>
      <c r="BK448" s="214"/>
      <c r="BL448" s="214"/>
      <c r="BM448" s="214"/>
      <c r="BN448" s="214"/>
      <c r="BO448" s="214"/>
      <c r="BP448" s="214"/>
      <c r="BQ448" s="214"/>
    </row>
    <row r="449" spans="1:69" x14ac:dyDescent="0.2">
      <c r="A449" s="214"/>
      <c r="B449" s="214"/>
      <c r="C449" s="214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4"/>
      <c r="T449" s="214"/>
      <c r="U449" s="21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/>
      <c r="AF449" s="214"/>
      <c r="AG449" s="214"/>
      <c r="AH449" s="214"/>
      <c r="AI449" s="214"/>
      <c r="AJ449" s="214"/>
      <c r="AK449" s="214"/>
      <c r="AL449" s="214"/>
      <c r="AM449" s="214"/>
      <c r="AN449" s="214"/>
      <c r="AO449" s="214"/>
      <c r="AP449" s="214"/>
      <c r="AQ449" s="214"/>
      <c r="AR449" s="214"/>
      <c r="AS449" s="214"/>
      <c r="AT449" s="214"/>
      <c r="AU449" s="214"/>
      <c r="AV449" s="214"/>
      <c r="AW449" s="214"/>
      <c r="AX449" s="214"/>
      <c r="AY449" s="214"/>
      <c r="AZ449" s="214"/>
      <c r="BA449" s="214"/>
      <c r="BB449" s="214"/>
      <c r="BC449" s="214"/>
      <c r="BD449" s="214"/>
      <c r="BE449" s="214"/>
      <c r="BF449" s="214"/>
      <c r="BG449" s="214"/>
      <c r="BH449" s="214"/>
      <c r="BI449" s="214"/>
      <c r="BJ449" s="214"/>
      <c r="BK449" s="214"/>
      <c r="BL449" s="214"/>
      <c r="BM449" s="214"/>
      <c r="BN449" s="214"/>
      <c r="BO449" s="214"/>
      <c r="BP449" s="214"/>
      <c r="BQ449" s="214"/>
    </row>
    <row r="450" spans="1:69" x14ac:dyDescent="0.2">
      <c r="A450" s="214"/>
      <c r="B450" s="214"/>
      <c r="C450" s="214"/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4"/>
      <c r="T450" s="214"/>
      <c r="U450" s="214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/>
      <c r="AF450" s="214"/>
      <c r="AG450" s="214"/>
      <c r="AH450" s="214"/>
      <c r="AI450" s="214"/>
      <c r="AJ450" s="214"/>
      <c r="AK450" s="214"/>
      <c r="AL450" s="214"/>
      <c r="AM450" s="214"/>
      <c r="AN450" s="214"/>
      <c r="AO450" s="214"/>
      <c r="AP450" s="214"/>
      <c r="AQ450" s="214"/>
      <c r="AR450" s="214"/>
      <c r="AS450" s="214"/>
      <c r="AT450" s="214"/>
      <c r="AU450" s="214"/>
      <c r="AV450" s="214"/>
      <c r="AW450" s="214"/>
      <c r="AX450" s="214"/>
      <c r="AY450" s="214"/>
      <c r="AZ450" s="214"/>
      <c r="BA450" s="214"/>
      <c r="BB450" s="214"/>
      <c r="BC450" s="214"/>
      <c r="BD450" s="214"/>
      <c r="BE450" s="214"/>
      <c r="BF450" s="214"/>
      <c r="BG450" s="214"/>
      <c r="BH450" s="214"/>
      <c r="BI450" s="214"/>
      <c r="BJ450" s="214"/>
      <c r="BK450" s="214"/>
      <c r="BL450" s="214"/>
      <c r="BM450" s="214"/>
      <c r="BN450" s="214"/>
      <c r="BO450" s="214"/>
      <c r="BP450" s="214"/>
      <c r="BQ450" s="214"/>
    </row>
    <row r="451" spans="1:69" x14ac:dyDescent="0.2">
      <c r="A451" s="214"/>
      <c r="B451" s="214"/>
      <c r="C451" s="214"/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4"/>
      <c r="T451" s="214"/>
      <c r="U451" s="214"/>
      <c r="V451" s="214"/>
      <c r="W451" s="214"/>
      <c r="X451" s="214"/>
      <c r="Y451" s="214"/>
      <c r="Z451" s="214"/>
      <c r="AA451" s="214"/>
      <c r="AB451" s="214"/>
      <c r="AC451" s="214"/>
      <c r="AD451" s="214"/>
      <c r="AE451" s="214"/>
      <c r="AF451" s="214"/>
      <c r="AG451" s="214"/>
      <c r="AH451" s="214"/>
      <c r="AI451" s="214"/>
      <c r="AJ451" s="214"/>
      <c r="AK451" s="214"/>
      <c r="AL451" s="214"/>
      <c r="AM451" s="214"/>
      <c r="AN451" s="214"/>
      <c r="AO451" s="214"/>
      <c r="AP451" s="214"/>
      <c r="AQ451" s="214"/>
      <c r="AR451" s="214"/>
      <c r="AS451" s="214"/>
      <c r="AT451" s="214"/>
      <c r="AU451" s="214"/>
      <c r="AV451" s="214"/>
      <c r="AW451" s="214"/>
      <c r="AX451" s="214"/>
      <c r="AY451" s="214"/>
      <c r="AZ451" s="214"/>
      <c r="BA451" s="214"/>
      <c r="BB451" s="214"/>
      <c r="BC451" s="214"/>
      <c r="BD451" s="214"/>
      <c r="BE451" s="214"/>
      <c r="BF451" s="214"/>
      <c r="BG451" s="214"/>
      <c r="BH451" s="214"/>
      <c r="BI451" s="214"/>
      <c r="BJ451" s="214"/>
      <c r="BK451" s="214"/>
      <c r="BL451" s="214"/>
      <c r="BM451" s="214"/>
      <c r="BN451" s="214"/>
      <c r="BO451" s="214"/>
      <c r="BP451" s="214"/>
      <c r="BQ451" s="214"/>
    </row>
    <row r="452" spans="1:69" x14ac:dyDescent="0.2">
      <c r="A452" s="214"/>
      <c r="B452" s="214"/>
      <c r="C452" s="214"/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4"/>
      <c r="T452" s="214"/>
      <c r="U452" s="214"/>
      <c r="V452" s="214"/>
      <c r="W452" s="214"/>
      <c r="X452" s="214"/>
      <c r="Y452" s="214"/>
      <c r="Z452" s="214"/>
      <c r="AA452" s="214"/>
      <c r="AB452" s="214"/>
      <c r="AC452" s="214"/>
      <c r="AD452" s="214"/>
      <c r="AE452" s="214"/>
      <c r="AF452" s="214"/>
      <c r="AG452" s="214"/>
      <c r="AH452" s="214"/>
      <c r="AI452" s="214"/>
      <c r="AJ452" s="214"/>
      <c r="AK452" s="214"/>
      <c r="AL452" s="214"/>
      <c r="AM452" s="214"/>
      <c r="AN452" s="214"/>
      <c r="AO452" s="214"/>
      <c r="AP452" s="214"/>
      <c r="AQ452" s="214"/>
      <c r="AR452" s="214"/>
      <c r="AS452" s="214"/>
      <c r="AT452" s="214"/>
      <c r="AU452" s="214"/>
      <c r="AV452" s="214"/>
      <c r="AW452" s="214"/>
      <c r="AX452" s="214"/>
      <c r="AY452" s="214"/>
      <c r="AZ452" s="214"/>
      <c r="BA452" s="214"/>
      <c r="BB452" s="214"/>
      <c r="BC452" s="214"/>
      <c r="BD452" s="214"/>
      <c r="BE452" s="214"/>
      <c r="BF452" s="214"/>
      <c r="BG452" s="214"/>
      <c r="BH452" s="214"/>
      <c r="BI452" s="214"/>
      <c r="BJ452" s="214"/>
      <c r="BK452" s="214"/>
      <c r="BL452" s="214"/>
      <c r="BM452" s="214"/>
      <c r="BN452" s="214"/>
      <c r="BO452" s="214"/>
      <c r="BP452" s="214"/>
      <c r="BQ452" s="214"/>
    </row>
    <row r="453" spans="1:69" x14ac:dyDescent="0.2">
      <c r="A453" s="214"/>
      <c r="B453" s="214"/>
      <c r="C453" s="214"/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4"/>
      <c r="T453" s="214"/>
      <c r="U453" s="214"/>
      <c r="V453" s="214"/>
      <c r="W453" s="214"/>
      <c r="X453" s="214"/>
      <c r="Y453" s="214"/>
      <c r="Z453" s="214"/>
      <c r="AA453" s="214"/>
      <c r="AB453" s="214"/>
      <c r="AC453" s="214"/>
      <c r="AD453" s="214"/>
      <c r="AE453" s="214"/>
      <c r="AF453" s="214"/>
      <c r="AG453" s="214"/>
      <c r="AH453" s="214"/>
      <c r="AI453" s="214"/>
      <c r="AJ453" s="214"/>
      <c r="AK453" s="214"/>
      <c r="AL453" s="214"/>
      <c r="AM453" s="214"/>
      <c r="AN453" s="214"/>
      <c r="AO453" s="214"/>
      <c r="AP453" s="214"/>
      <c r="AQ453" s="214"/>
      <c r="AR453" s="214"/>
      <c r="AS453" s="214"/>
      <c r="AT453" s="214"/>
      <c r="AU453" s="214"/>
      <c r="AV453" s="214"/>
      <c r="AW453" s="214"/>
      <c r="AX453" s="214"/>
      <c r="AY453" s="214"/>
      <c r="AZ453" s="214"/>
      <c r="BA453" s="214"/>
      <c r="BB453" s="214"/>
      <c r="BC453" s="214"/>
      <c r="BD453" s="214"/>
      <c r="BE453" s="214"/>
      <c r="BF453" s="214"/>
      <c r="BG453" s="214"/>
      <c r="BH453" s="214"/>
      <c r="BI453" s="214"/>
      <c r="BJ453" s="214"/>
      <c r="BK453" s="214"/>
      <c r="BL453" s="214"/>
      <c r="BM453" s="214"/>
      <c r="BN453" s="214"/>
      <c r="BO453" s="214"/>
      <c r="BP453" s="214"/>
      <c r="BQ453" s="214"/>
    </row>
    <row r="454" spans="1:69" x14ac:dyDescent="0.2">
      <c r="A454" s="214"/>
      <c r="B454" s="214"/>
      <c r="C454" s="214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4"/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  <c r="BI454" s="214"/>
      <c r="BJ454" s="214"/>
      <c r="BK454" s="214"/>
      <c r="BL454" s="214"/>
      <c r="BM454" s="214"/>
      <c r="BN454" s="214"/>
      <c r="BO454" s="214"/>
      <c r="BP454" s="214"/>
      <c r="BQ454" s="214"/>
    </row>
    <row r="455" spans="1:69" x14ac:dyDescent="0.2">
      <c r="A455" s="214"/>
      <c r="B455" s="214"/>
      <c r="C455" s="214"/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4"/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  <c r="BI455" s="214"/>
      <c r="BJ455" s="214"/>
      <c r="BK455" s="214"/>
      <c r="BL455" s="214"/>
      <c r="BM455" s="214"/>
      <c r="BN455" s="214"/>
      <c r="BO455" s="214"/>
      <c r="BP455" s="214"/>
      <c r="BQ455" s="214"/>
    </row>
    <row r="456" spans="1:69" x14ac:dyDescent="0.2">
      <c r="A456" s="214"/>
      <c r="B456" s="214"/>
      <c r="C456" s="214"/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  <c r="BI456" s="214"/>
      <c r="BJ456" s="214"/>
      <c r="BK456" s="214"/>
      <c r="BL456" s="214"/>
      <c r="BM456" s="214"/>
      <c r="BN456" s="214"/>
      <c r="BO456" s="214"/>
      <c r="BP456" s="214"/>
      <c r="BQ456" s="214"/>
    </row>
    <row r="457" spans="1:69" x14ac:dyDescent="0.2">
      <c r="A457" s="214"/>
      <c r="B457" s="214"/>
      <c r="C457" s="214"/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  <c r="BI457" s="214"/>
      <c r="BJ457" s="214"/>
      <c r="BK457" s="214"/>
      <c r="BL457" s="214"/>
      <c r="BM457" s="214"/>
      <c r="BN457" s="214"/>
      <c r="BO457" s="214"/>
      <c r="BP457" s="214"/>
      <c r="BQ457" s="214"/>
    </row>
    <row r="458" spans="1:69" x14ac:dyDescent="0.2">
      <c r="A458" s="214"/>
      <c r="B458" s="214"/>
      <c r="C458" s="214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4"/>
      <c r="AT458" s="214"/>
      <c r="AU458" s="214"/>
      <c r="AV458" s="214"/>
      <c r="AW458" s="214"/>
      <c r="AX458" s="214"/>
      <c r="AY458" s="214"/>
      <c r="AZ458" s="214"/>
      <c r="BA458" s="214"/>
      <c r="BB458" s="214"/>
      <c r="BC458" s="214"/>
      <c r="BD458" s="214"/>
      <c r="BE458" s="214"/>
      <c r="BF458" s="214"/>
      <c r="BG458" s="214"/>
      <c r="BH458" s="214"/>
      <c r="BI458" s="214"/>
      <c r="BJ458" s="214"/>
      <c r="BK458" s="214"/>
      <c r="BL458" s="214"/>
      <c r="BM458" s="214"/>
      <c r="BN458" s="214"/>
      <c r="BO458" s="214"/>
      <c r="BP458" s="214"/>
      <c r="BQ458" s="214"/>
    </row>
    <row r="459" spans="1:69" x14ac:dyDescent="0.2">
      <c r="A459" s="214"/>
      <c r="B459" s="214"/>
      <c r="C459" s="214"/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4"/>
      <c r="T459" s="214"/>
      <c r="U459" s="214"/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/>
      <c r="AF459" s="214"/>
      <c r="AG459" s="214"/>
      <c r="AH459" s="214"/>
      <c r="AI459" s="214"/>
      <c r="AJ459" s="214"/>
      <c r="AK459" s="214"/>
      <c r="AL459" s="214"/>
      <c r="AM459" s="214"/>
      <c r="AN459" s="214"/>
      <c r="AO459" s="214"/>
      <c r="AP459" s="214"/>
      <c r="AQ459" s="214"/>
      <c r="AR459" s="214"/>
      <c r="AS459" s="214"/>
      <c r="AT459" s="214"/>
      <c r="AU459" s="214"/>
      <c r="AV459" s="214"/>
      <c r="AW459" s="214"/>
      <c r="AX459" s="214"/>
      <c r="AY459" s="214"/>
      <c r="AZ459" s="214"/>
      <c r="BA459" s="214"/>
      <c r="BB459" s="214"/>
      <c r="BC459" s="214"/>
      <c r="BD459" s="214"/>
      <c r="BE459" s="214"/>
      <c r="BF459" s="214"/>
      <c r="BG459" s="214"/>
      <c r="BH459" s="214"/>
      <c r="BI459" s="214"/>
      <c r="BJ459" s="214"/>
      <c r="BK459" s="214"/>
      <c r="BL459" s="214"/>
      <c r="BM459" s="214"/>
      <c r="BN459" s="214"/>
      <c r="BO459" s="214"/>
      <c r="BP459" s="214"/>
      <c r="BQ459" s="214"/>
    </row>
    <row r="460" spans="1:69" x14ac:dyDescent="0.2">
      <c r="A460" s="214"/>
      <c r="B460" s="214"/>
      <c r="C460" s="214"/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4"/>
      <c r="T460" s="214"/>
      <c r="U460" s="21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/>
      <c r="AF460" s="214"/>
      <c r="AG460" s="214"/>
      <c r="AH460" s="214"/>
      <c r="AI460" s="214"/>
      <c r="AJ460" s="214"/>
      <c r="AK460" s="214"/>
      <c r="AL460" s="214"/>
      <c r="AM460" s="214"/>
      <c r="AN460" s="214"/>
      <c r="AO460" s="214"/>
      <c r="AP460" s="214"/>
      <c r="AQ460" s="214"/>
      <c r="AR460" s="214"/>
      <c r="AS460" s="214"/>
      <c r="AT460" s="214"/>
      <c r="AU460" s="214"/>
      <c r="AV460" s="214"/>
      <c r="AW460" s="214"/>
      <c r="AX460" s="214"/>
      <c r="AY460" s="214"/>
      <c r="AZ460" s="214"/>
      <c r="BA460" s="214"/>
      <c r="BB460" s="214"/>
      <c r="BC460" s="214"/>
      <c r="BD460" s="214"/>
      <c r="BE460" s="214"/>
      <c r="BF460" s="214"/>
      <c r="BG460" s="214"/>
      <c r="BH460" s="214"/>
      <c r="BI460" s="214"/>
      <c r="BJ460" s="214"/>
      <c r="BK460" s="214"/>
      <c r="BL460" s="214"/>
      <c r="BM460" s="214"/>
      <c r="BN460" s="214"/>
      <c r="BO460" s="214"/>
      <c r="BP460" s="214"/>
      <c r="BQ460" s="214"/>
    </row>
    <row r="461" spans="1:69" x14ac:dyDescent="0.2">
      <c r="A461" s="214"/>
      <c r="B461" s="214"/>
      <c r="C461" s="214"/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4"/>
      <c r="T461" s="214"/>
      <c r="U461" s="21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/>
      <c r="AF461" s="214"/>
      <c r="AG461" s="214"/>
      <c r="AH461" s="214"/>
      <c r="AI461" s="214"/>
      <c r="AJ461" s="214"/>
      <c r="AK461" s="214"/>
      <c r="AL461" s="214"/>
      <c r="AM461" s="214"/>
      <c r="AN461" s="214"/>
      <c r="AO461" s="214"/>
      <c r="AP461" s="214"/>
      <c r="AQ461" s="214"/>
      <c r="AR461" s="214"/>
      <c r="AS461" s="214"/>
      <c r="AT461" s="214"/>
      <c r="AU461" s="214"/>
      <c r="AV461" s="214"/>
      <c r="AW461" s="214"/>
      <c r="AX461" s="214"/>
      <c r="AY461" s="214"/>
      <c r="AZ461" s="214"/>
      <c r="BA461" s="214"/>
      <c r="BB461" s="214"/>
      <c r="BC461" s="214"/>
      <c r="BD461" s="214"/>
      <c r="BE461" s="214"/>
      <c r="BF461" s="214"/>
      <c r="BG461" s="214"/>
      <c r="BH461" s="214"/>
      <c r="BI461" s="214"/>
      <c r="BJ461" s="214"/>
      <c r="BK461" s="214"/>
      <c r="BL461" s="214"/>
      <c r="BM461" s="214"/>
      <c r="BN461" s="214"/>
      <c r="BO461" s="214"/>
      <c r="BP461" s="214"/>
      <c r="BQ461" s="214"/>
    </row>
    <row r="462" spans="1:69" x14ac:dyDescent="0.2">
      <c r="A462" s="214"/>
      <c r="B462" s="214"/>
      <c r="C462" s="214"/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4"/>
      <c r="T462" s="214"/>
      <c r="U462" s="21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/>
      <c r="AF462" s="214"/>
      <c r="AG462" s="214"/>
      <c r="AH462" s="214"/>
      <c r="AI462" s="214"/>
      <c r="AJ462" s="214"/>
      <c r="AK462" s="214"/>
      <c r="AL462" s="214"/>
      <c r="AM462" s="214"/>
      <c r="AN462" s="214"/>
      <c r="AO462" s="214"/>
      <c r="AP462" s="214"/>
      <c r="AQ462" s="214"/>
      <c r="AR462" s="214"/>
      <c r="AS462" s="214"/>
      <c r="AT462" s="214"/>
      <c r="AU462" s="214"/>
      <c r="AV462" s="214"/>
      <c r="AW462" s="214"/>
      <c r="AX462" s="214"/>
      <c r="AY462" s="214"/>
      <c r="AZ462" s="214"/>
      <c r="BA462" s="214"/>
      <c r="BB462" s="214"/>
      <c r="BC462" s="214"/>
      <c r="BD462" s="214"/>
      <c r="BE462" s="214"/>
      <c r="BF462" s="214"/>
      <c r="BG462" s="214"/>
      <c r="BH462" s="214"/>
      <c r="BI462" s="214"/>
      <c r="BJ462" s="214"/>
      <c r="BK462" s="214"/>
      <c r="BL462" s="214"/>
      <c r="BM462" s="214"/>
      <c r="BN462" s="214"/>
      <c r="BO462" s="214"/>
      <c r="BP462" s="214"/>
      <c r="BQ462" s="214"/>
    </row>
    <row r="463" spans="1:69" x14ac:dyDescent="0.2">
      <c r="A463" s="214"/>
      <c r="B463" s="214"/>
      <c r="C463" s="214"/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4"/>
      <c r="T463" s="214"/>
      <c r="U463" s="21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/>
      <c r="AF463" s="214"/>
      <c r="AG463" s="214"/>
      <c r="AH463" s="214"/>
      <c r="AI463" s="214"/>
      <c r="AJ463" s="214"/>
      <c r="AK463" s="214"/>
      <c r="AL463" s="214"/>
      <c r="AM463" s="214"/>
      <c r="AN463" s="214"/>
      <c r="AO463" s="214"/>
      <c r="AP463" s="214"/>
      <c r="AQ463" s="214"/>
      <c r="AR463" s="214"/>
      <c r="AS463" s="214"/>
      <c r="AT463" s="214"/>
      <c r="AU463" s="214"/>
      <c r="AV463" s="214"/>
      <c r="AW463" s="214"/>
      <c r="AX463" s="214"/>
      <c r="AY463" s="214"/>
      <c r="AZ463" s="214"/>
      <c r="BA463" s="214"/>
      <c r="BB463" s="214"/>
      <c r="BC463" s="214"/>
      <c r="BD463" s="214"/>
      <c r="BE463" s="214"/>
      <c r="BF463" s="214"/>
      <c r="BG463" s="214"/>
      <c r="BH463" s="214"/>
      <c r="BI463" s="214"/>
      <c r="BJ463" s="214"/>
      <c r="BK463" s="214"/>
      <c r="BL463" s="214"/>
      <c r="BM463" s="214"/>
      <c r="BN463" s="214"/>
      <c r="BO463" s="214"/>
      <c r="BP463" s="214"/>
      <c r="BQ463" s="214"/>
    </row>
    <row r="464" spans="1:69" x14ac:dyDescent="0.2">
      <c r="A464" s="214"/>
      <c r="B464" s="214"/>
      <c r="C464" s="214"/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4"/>
      <c r="T464" s="214"/>
      <c r="U464" s="21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/>
      <c r="AF464" s="214"/>
      <c r="AG464" s="214"/>
      <c r="AH464" s="214"/>
      <c r="AI464" s="214"/>
      <c r="AJ464" s="214"/>
      <c r="AK464" s="214"/>
      <c r="AL464" s="214"/>
      <c r="AM464" s="214"/>
      <c r="AN464" s="214"/>
      <c r="AO464" s="214"/>
      <c r="AP464" s="214"/>
      <c r="AQ464" s="214"/>
      <c r="AR464" s="214"/>
      <c r="AS464" s="214"/>
      <c r="AT464" s="214"/>
      <c r="AU464" s="214"/>
      <c r="AV464" s="214"/>
      <c r="AW464" s="214"/>
      <c r="AX464" s="214"/>
      <c r="AY464" s="214"/>
      <c r="AZ464" s="214"/>
      <c r="BA464" s="214"/>
      <c r="BB464" s="214"/>
      <c r="BC464" s="214"/>
      <c r="BD464" s="214"/>
      <c r="BE464" s="214"/>
      <c r="BF464" s="214"/>
      <c r="BG464" s="214"/>
      <c r="BH464" s="214"/>
      <c r="BI464" s="214"/>
      <c r="BJ464" s="214"/>
      <c r="BK464" s="214"/>
      <c r="BL464" s="214"/>
      <c r="BM464" s="214"/>
      <c r="BN464" s="214"/>
      <c r="BO464" s="214"/>
      <c r="BP464" s="214"/>
      <c r="BQ464" s="214"/>
    </row>
    <row r="465" spans="1:69" x14ac:dyDescent="0.2">
      <c r="A465" s="214"/>
      <c r="B465" s="214"/>
      <c r="C465" s="214"/>
      <c r="D465" s="214"/>
      <c r="E465" s="214"/>
      <c r="F465" s="214"/>
      <c r="G465" s="214"/>
      <c r="H465" s="214"/>
      <c r="I465" s="214"/>
      <c r="J465" s="214"/>
      <c r="K465" s="214"/>
      <c r="L465" s="214"/>
      <c r="M465" s="214"/>
      <c r="N465" s="214"/>
      <c r="O465" s="214"/>
      <c r="P465" s="214"/>
      <c r="Q465" s="214"/>
      <c r="R465" s="214"/>
      <c r="S465" s="214"/>
      <c r="T465" s="214"/>
      <c r="U465" s="214"/>
      <c r="V465" s="214"/>
      <c r="W465" s="214"/>
      <c r="X465" s="214"/>
      <c r="Y465" s="214"/>
      <c r="Z465" s="214"/>
      <c r="AA465" s="214"/>
      <c r="AB465" s="214"/>
      <c r="AC465" s="214"/>
      <c r="AD465" s="214"/>
      <c r="AE465" s="214"/>
      <c r="AF465" s="214"/>
      <c r="AG465" s="214"/>
      <c r="AH465" s="214"/>
      <c r="AI465" s="214"/>
      <c r="AJ465" s="214"/>
      <c r="AK465" s="214"/>
      <c r="AL465" s="214"/>
      <c r="AM465" s="214"/>
      <c r="AN465" s="214"/>
      <c r="AO465" s="214"/>
      <c r="AP465" s="214"/>
      <c r="AQ465" s="214"/>
      <c r="AR465" s="214"/>
      <c r="AS465" s="214"/>
      <c r="AT465" s="214"/>
      <c r="AU465" s="214"/>
      <c r="AV465" s="214"/>
      <c r="AW465" s="214"/>
      <c r="AX465" s="214"/>
      <c r="AY465" s="214"/>
      <c r="AZ465" s="214"/>
      <c r="BA465" s="214"/>
      <c r="BB465" s="214"/>
      <c r="BC465" s="214"/>
      <c r="BD465" s="214"/>
      <c r="BE465" s="214"/>
      <c r="BF465" s="214"/>
      <c r="BG465" s="214"/>
      <c r="BH465" s="214"/>
      <c r="BI465" s="214"/>
      <c r="BJ465" s="214"/>
      <c r="BK465" s="214"/>
      <c r="BL465" s="214"/>
      <c r="BM465" s="214"/>
      <c r="BN465" s="214"/>
      <c r="BO465" s="214"/>
      <c r="BP465" s="214"/>
      <c r="BQ465" s="214"/>
    </row>
    <row r="466" spans="1:69" x14ac:dyDescent="0.2">
      <c r="A466" s="214"/>
      <c r="B466" s="214"/>
      <c r="C466" s="214"/>
      <c r="D466" s="214"/>
      <c r="E466" s="214"/>
      <c r="F466" s="214"/>
      <c r="G466" s="214"/>
      <c r="H466" s="214"/>
      <c r="I466" s="214"/>
      <c r="J466" s="214"/>
      <c r="K466" s="214"/>
      <c r="L466" s="214"/>
      <c r="M466" s="214"/>
      <c r="N466" s="214"/>
      <c r="O466" s="214"/>
      <c r="P466" s="214"/>
      <c r="Q466" s="214"/>
      <c r="R466" s="214"/>
      <c r="S466" s="214"/>
      <c r="T466" s="214"/>
      <c r="U466" s="214"/>
      <c r="V466" s="214"/>
      <c r="W466" s="214"/>
      <c r="X466" s="214"/>
      <c r="Y466" s="214"/>
      <c r="Z466" s="214"/>
      <c r="AA466" s="214"/>
      <c r="AB466" s="214"/>
      <c r="AC466" s="214"/>
      <c r="AD466" s="214"/>
      <c r="AE466" s="214"/>
      <c r="AF466" s="214"/>
      <c r="AG466" s="214"/>
      <c r="AH466" s="214"/>
      <c r="AI466" s="214"/>
      <c r="AJ466" s="214"/>
      <c r="AK466" s="214"/>
      <c r="AL466" s="214"/>
      <c r="AM466" s="214"/>
      <c r="AN466" s="214"/>
      <c r="AO466" s="214"/>
      <c r="AP466" s="214"/>
      <c r="AQ466" s="214"/>
      <c r="AR466" s="214"/>
      <c r="AS466" s="214"/>
      <c r="AT466" s="214"/>
      <c r="AU466" s="214"/>
      <c r="AV466" s="214"/>
      <c r="AW466" s="214"/>
      <c r="AX466" s="214"/>
      <c r="AY466" s="214"/>
      <c r="AZ466" s="214"/>
      <c r="BA466" s="214"/>
      <c r="BB466" s="214"/>
      <c r="BC466" s="214"/>
      <c r="BD466" s="214"/>
      <c r="BE466" s="214"/>
      <c r="BF466" s="214"/>
      <c r="BG466" s="214"/>
      <c r="BH466" s="214"/>
      <c r="BI466" s="214"/>
      <c r="BJ466" s="214"/>
      <c r="BK466" s="214"/>
      <c r="BL466" s="214"/>
      <c r="BM466" s="214"/>
      <c r="BN466" s="214"/>
      <c r="BO466" s="214"/>
      <c r="BP466" s="214"/>
      <c r="BQ466" s="214"/>
    </row>
    <row r="467" spans="1:69" x14ac:dyDescent="0.2">
      <c r="A467" s="214"/>
      <c r="B467" s="214"/>
      <c r="C467" s="214"/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4"/>
      <c r="T467" s="214"/>
      <c r="U467" s="214"/>
      <c r="V467" s="214"/>
      <c r="W467" s="214"/>
      <c r="X467" s="214"/>
      <c r="Y467" s="214"/>
      <c r="Z467" s="214"/>
      <c r="AA467" s="214"/>
      <c r="AB467" s="214"/>
      <c r="AC467" s="214"/>
      <c r="AD467" s="214"/>
      <c r="AE467" s="214"/>
      <c r="AF467" s="214"/>
      <c r="AG467" s="214"/>
      <c r="AH467" s="214"/>
      <c r="AI467" s="214"/>
      <c r="AJ467" s="214"/>
      <c r="AK467" s="214"/>
      <c r="AL467" s="214"/>
      <c r="AM467" s="214"/>
      <c r="AN467" s="214"/>
      <c r="AO467" s="214"/>
      <c r="AP467" s="214"/>
      <c r="AQ467" s="214"/>
      <c r="AR467" s="214"/>
      <c r="AS467" s="214"/>
      <c r="AT467" s="214"/>
      <c r="AU467" s="214"/>
      <c r="AV467" s="214"/>
      <c r="AW467" s="214"/>
      <c r="AX467" s="214"/>
      <c r="AY467" s="214"/>
      <c r="AZ467" s="214"/>
      <c r="BA467" s="214"/>
      <c r="BB467" s="214"/>
      <c r="BC467" s="214"/>
      <c r="BD467" s="214"/>
      <c r="BE467" s="214"/>
      <c r="BF467" s="214"/>
      <c r="BG467" s="214"/>
      <c r="BH467" s="214"/>
      <c r="BI467" s="214"/>
      <c r="BJ467" s="214"/>
      <c r="BK467" s="214"/>
      <c r="BL467" s="214"/>
      <c r="BM467" s="214"/>
      <c r="BN467" s="214"/>
      <c r="BO467" s="214"/>
      <c r="BP467" s="214"/>
      <c r="BQ467" s="214"/>
    </row>
    <row r="468" spans="1:69" x14ac:dyDescent="0.2">
      <c r="A468" s="214"/>
      <c r="B468" s="214"/>
      <c r="C468" s="214"/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4"/>
      <c r="T468" s="214"/>
      <c r="U468" s="214"/>
      <c r="V468" s="214"/>
      <c r="W468" s="214"/>
      <c r="X468" s="214"/>
      <c r="Y468" s="214"/>
      <c r="Z468" s="214"/>
      <c r="AA468" s="214"/>
      <c r="AB468" s="214"/>
      <c r="AC468" s="214"/>
      <c r="AD468" s="214"/>
      <c r="AE468" s="214"/>
      <c r="AF468" s="214"/>
      <c r="AG468" s="214"/>
      <c r="AH468" s="214"/>
      <c r="AI468" s="214"/>
      <c r="AJ468" s="214"/>
      <c r="AK468" s="214"/>
      <c r="AL468" s="214"/>
      <c r="AM468" s="214"/>
      <c r="AN468" s="214"/>
      <c r="AO468" s="214"/>
      <c r="AP468" s="214"/>
      <c r="AQ468" s="214"/>
      <c r="AR468" s="214"/>
      <c r="AS468" s="214"/>
      <c r="AT468" s="214"/>
      <c r="AU468" s="214"/>
      <c r="AV468" s="214"/>
      <c r="AW468" s="214"/>
      <c r="AX468" s="214"/>
      <c r="AY468" s="214"/>
      <c r="AZ468" s="214"/>
      <c r="BA468" s="214"/>
      <c r="BB468" s="214"/>
      <c r="BC468" s="214"/>
      <c r="BD468" s="214"/>
      <c r="BE468" s="214"/>
      <c r="BF468" s="214"/>
      <c r="BG468" s="214"/>
      <c r="BH468" s="214"/>
      <c r="BI468" s="214"/>
      <c r="BJ468" s="214"/>
      <c r="BK468" s="214"/>
      <c r="BL468" s="214"/>
      <c r="BM468" s="214"/>
      <c r="BN468" s="214"/>
      <c r="BO468" s="214"/>
      <c r="BP468" s="214"/>
      <c r="BQ468" s="214"/>
    </row>
    <row r="469" spans="1:69" x14ac:dyDescent="0.2">
      <c r="A469" s="214"/>
      <c r="B469" s="214"/>
      <c r="C469" s="214"/>
      <c r="D469" s="214"/>
      <c r="E469" s="214"/>
      <c r="F469" s="214"/>
      <c r="G469" s="214"/>
      <c r="H469" s="214"/>
      <c r="I469" s="214"/>
      <c r="J469" s="214"/>
      <c r="K469" s="214"/>
      <c r="L469" s="214"/>
      <c r="M469" s="214"/>
      <c r="N469" s="214"/>
      <c r="O469" s="214"/>
      <c r="P469" s="214"/>
      <c r="Q469" s="214"/>
      <c r="R469" s="214"/>
      <c r="S469" s="214"/>
      <c r="T469" s="214"/>
      <c r="U469" s="214"/>
      <c r="V469" s="214"/>
      <c r="W469" s="214"/>
      <c r="X469" s="214"/>
      <c r="Y469" s="214"/>
      <c r="Z469" s="214"/>
      <c r="AA469" s="214"/>
      <c r="AB469" s="214"/>
      <c r="AC469" s="214"/>
      <c r="AD469" s="214"/>
      <c r="AE469" s="214"/>
      <c r="AF469" s="214"/>
      <c r="AG469" s="214"/>
      <c r="AH469" s="214"/>
      <c r="AI469" s="214"/>
      <c r="AJ469" s="214"/>
      <c r="AK469" s="214"/>
      <c r="AL469" s="214"/>
      <c r="AM469" s="214"/>
      <c r="AN469" s="214"/>
      <c r="AO469" s="214"/>
      <c r="AP469" s="214"/>
      <c r="AQ469" s="214"/>
      <c r="AR469" s="214"/>
      <c r="AS469" s="214"/>
      <c r="AT469" s="214"/>
      <c r="AU469" s="214"/>
      <c r="AV469" s="214"/>
      <c r="AW469" s="214"/>
      <c r="AX469" s="214"/>
      <c r="AY469" s="214"/>
      <c r="AZ469" s="214"/>
      <c r="BA469" s="214"/>
      <c r="BB469" s="214"/>
      <c r="BC469" s="214"/>
      <c r="BD469" s="214"/>
      <c r="BE469" s="214"/>
      <c r="BF469" s="214"/>
      <c r="BG469" s="214"/>
      <c r="BH469" s="214"/>
      <c r="BI469" s="214"/>
      <c r="BJ469" s="214"/>
      <c r="BK469" s="214"/>
      <c r="BL469" s="214"/>
      <c r="BM469" s="214"/>
      <c r="BN469" s="214"/>
      <c r="BO469" s="214"/>
      <c r="BP469" s="214"/>
      <c r="BQ469" s="214"/>
    </row>
    <row r="470" spans="1:69" x14ac:dyDescent="0.2">
      <c r="A470" s="214"/>
      <c r="B470" s="214"/>
      <c r="C470" s="214"/>
      <c r="D470" s="214"/>
      <c r="E470" s="214"/>
      <c r="F470" s="214"/>
      <c r="G470" s="214"/>
      <c r="H470" s="214"/>
      <c r="I470" s="214"/>
      <c r="J470" s="214"/>
      <c r="K470" s="214"/>
      <c r="L470" s="214"/>
      <c r="M470" s="214"/>
      <c r="N470" s="214"/>
      <c r="O470" s="214"/>
      <c r="P470" s="214"/>
      <c r="Q470" s="214"/>
      <c r="R470" s="214"/>
      <c r="S470" s="214"/>
      <c r="T470" s="214"/>
      <c r="U470" s="214"/>
      <c r="V470" s="214"/>
      <c r="W470" s="214"/>
      <c r="X470" s="214"/>
      <c r="Y470" s="214"/>
      <c r="Z470" s="214"/>
      <c r="AA470" s="214"/>
      <c r="AB470" s="214"/>
      <c r="AC470" s="214"/>
      <c r="AD470" s="214"/>
      <c r="AE470" s="214"/>
      <c r="AF470" s="214"/>
      <c r="AG470" s="214"/>
      <c r="AH470" s="214"/>
      <c r="AI470" s="214"/>
      <c r="AJ470" s="214"/>
      <c r="AK470" s="214"/>
      <c r="AL470" s="214"/>
      <c r="AM470" s="214"/>
      <c r="AN470" s="214"/>
      <c r="AO470" s="214"/>
      <c r="AP470" s="214"/>
      <c r="AQ470" s="214"/>
      <c r="AR470" s="214"/>
      <c r="AS470" s="214"/>
      <c r="AT470" s="214"/>
      <c r="AU470" s="214"/>
      <c r="AV470" s="214"/>
      <c r="AW470" s="214"/>
      <c r="AX470" s="214"/>
      <c r="AY470" s="214"/>
      <c r="AZ470" s="214"/>
      <c r="BA470" s="214"/>
      <c r="BB470" s="214"/>
      <c r="BC470" s="214"/>
      <c r="BD470" s="214"/>
      <c r="BE470" s="214"/>
      <c r="BF470" s="214"/>
      <c r="BG470" s="214"/>
      <c r="BH470" s="214"/>
      <c r="BI470" s="214"/>
      <c r="BJ470" s="214"/>
      <c r="BK470" s="214"/>
      <c r="BL470" s="214"/>
      <c r="BM470" s="214"/>
      <c r="BN470" s="214"/>
      <c r="BO470" s="214"/>
      <c r="BP470" s="214"/>
      <c r="BQ470" s="214"/>
    </row>
    <row r="471" spans="1:69" x14ac:dyDescent="0.2">
      <c r="A471" s="214"/>
      <c r="B471" s="214"/>
      <c r="C471" s="214"/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4"/>
      <c r="T471" s="214"/>
      <c r="U471" s="214"/>
      <c r="V471" s="214"/>
      <c r="W471" s="214"/>
      <c r="X471" s="214"/>
      <c r="Y471" s="214"/>
      <c r="Z471" s="214"/>
      <c r="AA471" s="214"/>
      <c r="AB471" s="214"/>
      <c r="AC471" s="214"/>
      <c r="AD471" s="214"/>
      <c r="AE471" s="214"/>
      <c r="AF471" s="214"/>
      <c r="AG471" s="214"/>
      <c r="AH471" s="214"/>
      <c r="AI471" s="214"/>
      <c r="AJ471" s="214"/>
      <c r="AK471" s="214"/>
      <c r="AL471" s="214"/>
      <c r="AM471" s="214"/>
      <c r="AN471" s="214"/>
      <c r="AO471" s="214"/>
      <c r="AP471" s="214"/>
      <c r="AQ471" s="214"/>
      <c r="AR471" s="214"/>
      <c r="AS471" s="214"/>
      <c r="AT471" s="214"/>
      <c r="AU471" s="214"/>
      <c r="AV471" s="214"/>
      <c r="AW471" s="214"/>
      <c r="AX471" s="214"/>
      <c r="AY471" s="214"/>
      <c r="AZ471" s="214"/>
      <c r="BA471" s="214"/>
      <c r="BB471" s="214"/>
      <c r="BC471" s="214"/>
      <c r="BD471" s="214"/>
      <c r="BE471" s="214"/>
      <c r="BF471" s="214"/>
      <c r="BG471" s="214"/>
      <c r="BH471" s="214"/>
      <c r="BI471" s="214"/>
      <c r="BJ471" s="214"/>
      <c r="BK471" s="214"/>
      <c r="BL471" s="214"/>
      <c r="BM471" s="214"/>
      <c r="BN471" s="214"/>
      <c r="BO471" s="214"/>
      <c r="BP471" s="214"/>
      <c r="BQ471" s="214"/>
    </row>
    <row r="472" spans="1:69" x14ac:dyDescent="0.2">
      <c r="A472" s="214"/>
      <c r="B472" s="214"/>
      <c r="C472" s="214"/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4"/>
      <c r="T472" s="214"/>
      <c r="U472" s="214"/>
      <c r="V472" s="214"/>
      <c r="W472" s="214"/>
      <c r="X472" s="214"/>
      <c r="Y472" s="214"/>
      <c r="Z472" s="214"/>
      <c r="AA472" s="214"/>
      <c r="AB472" s="214"/>
      <c r="AC472" s="214"/>
      <c r="AD472" s="214"/>
      <c r="AE472" s="214"/>
      <c r="AF472" s="214"/>
      <c r="AG472" s="214"/>
      <c r="AH472" s="214"/>
      <c r="AI472" s="214"/>
      <c r="AJ472" s="214"/>
      <c r="AK472" s="214"/>
      <c r="AL472" s="214"/>
      <c r="AM472" s="214"/>
      <c r="AN472" s="214"/>
      <c r="AO472" s="214"/>
      <c r="AP472" s="214"/>
      <c r="AQ472" s="214"/>
      <c r="AR472" s="214"/>
      <c r="AS472" s="214"/>
      <c r="AT472" s="214"/>
      <c r="AU472" s="214"/>
      <c r="AV472" s="214"/>
      <c r="AW472" s="214"/>
      <c r="AX472" s="214"/>
      <c r="AY472" s="214"/>
      <c r="AZ472" s="214"/>
      <c r="BA472" s="214"/>
      <c r="BB472" s="214"/>
      <c r="BC472" s="214"/>
      <c r="BD472" s="214"/>
      <c r="BE472" s="214"/>
      <c r="BF472" s="214"/>
      <c r="BG472" s="214"/>
      <c r="BH472" s="214"/>
      <c r="BI472" s="214"/>
      <c r="BJ472" s="214"/>
      <c r="BK472" s="214"/>
      <c r="BL472" s="214"/>
      <c r="BM472" s="214"/>
      <c r="BN472" s="214"/>
      <c r="BO472" s="214"/>
      <c r="BP472" s="214"/>
      <c r="BQ472" s="214"/>
    </row>
    <row r="473" spans="1:69" x14ac:dyDescent="0.2">
      <c r="A473" s="214"/>
      <c r="B473" s="214"/>
      <c r="C473" s="214"/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4"/>
      <c r="T473" s="214"/>
      <c r="U473" s="214"/>
      <c r="V473" s="214"/>
      <c r="W473" s="214"/>
      <c r="X473" s="214"/>
      <c r="Y473" s="214"/>
      <c r="Z473" s="214"/>
      <c r="AA473" s="214"/>
      <c r="AB473" s="214"/>
      <c r="AC473" s="214"/>
      <c r="AD473" s="214"/>
      <c r="AE473" s="214"/>
      <c r="AF473" s="214"/>
      <c r="AG473" s="214"/>
      <c r="AH473" s="214"/>
      <c r="AI473" s="214"/>
      <c r="AJ473" s="214"/>
      <c r="AK473" s="214"/>
      <c r="AL473" s="214"/>
      <c r="AM473" s="214"/>
      <c r="AN473" s="214"/>
      <c r="AO473" s="214"/>
      <c r="AP473" s="214"/>
      <c r="AQ473" s="214"/>
      <c r="AR473" s="214"/>
      <c r="AS473" s="214"/>
      <c r="AT473" s="214"/>
      <c r="AU473" s="214"/>
      <c r="AV473" s="214"/>
      <c r="AW473" s="214"/>
      <c r="AX473" s="214"/>
      <c r="AY473" s="214"/>
      <c r="AZ473" s="214"/>
      <c r="BA473" s="214"/>
      <c r="BB473" s="214"/>
      <c r="BC473" s="214"/>
      <c r="BD473" s="214"/>
      <c r="BE473" s="214"/>
      <c r="BF473" s="214"/>
      <c r="BG473" s="214"/>
      <c r="BH473" s="214"/>
      <c r="BI473" s="214"/>
      <c r="BJ473" s="214"/>
      <c r="BK473" s="214"/>
      <c r="BL473" s="214"/>
      <c r="BM473" s="214"/>
      <c r="BN473" s="214"/>
      <c r="BO473" s="214"/>
      <c r="BP473" s="214"/>
      <c r="BQ473" s="214"/>
    </row>
    <row r="474" spans="1:69" x14ac:dyDescent="0.2">
      <c r="A474" s="214"/>
      <c r="B474" s="214"/>
      <c r="C474" s="214"/>
      <c r="D474" s="214"/>
      <c r="E474" s="214"/>
      <c r="F474" s="214"/>
      <c r="G474" s="214"/>
      <c r="H474" s="214"/>
      <c r="I474" s="214"/>
      <c r="J474" s="214"/>
      <c r="K474" s="214"/>
      <c r="L474" s="214"/>
      <c r="M474" s="214"/>
      <c r="N474" s="214"/>
      <c r="O474" s="214"/>
      <c r="P474" s="214"/>
      <c r="Q474" s="214"/>
      <c r="R474" s="214"/>
      <c r="S474" s="214"/>
      <c r="T474" s="214"/>
      <c r="U474" s="214"/>
      <c r="V474" s="214"/>
      <c r="W474" s="214"/>
      <c r="X474" s="214"/>
      <c r="Y474" s="214"/>
      <c r="Z474" s="214"/>
      <c r="AA474" s="214"/>
      <c r="AB474" s="214"/>
      <c r="AC474" s="214"/>
      <c r="AD474" s="214"/>
      <c r="AE474" s="214"/>
      <c r="AF474" s="214"/>
      <c r="AG474" s="214"/>
      <c r="AH474" s="214"/>
      <c r="AI474" s="214"/>
      <c r="AJ474" s="214"/>
      <c r="AK474" s="214"/>
      <c r="AL474" s="214"/>
      <c r="AM474" s="214"/>
      <c r="AN474" s="214"/>
      <c r="AO474" s="214"/>
      <c r="AP474" s="214"/>
      <c r="AQ474" s="214"/>
      <c r="AR474" s="214"/>
      <c r="AS474" s="214"/>
      <c r="AT474" s="214"/>
      <c r="AU474" s="214"/>
      <c r="AV474" s="214"/>
      <c r="AW474" s="214"/>
      <c r="AX474" s="214"/>
      <c r="AY474" s="214"/>
      <c r="AZ474" s="214"/>
      <c r="BA474" s="214"/>
      <c r="BB474" s="214"/>
      <c r="BC474" s="214"/>
      <c r="BD474" s="214"/>
      <c r="BE474" s="214"/>
      <c r="BF474" s="214"/>
      <c r="BG474" s="214"/>
      <c r="BH474" s="214"/>
      <c r="BI474" s="214"/>
      <c r="BJ474" s="214"/>
      <c r="BK474" s="214"/>
      <c r="BL474" s="214"/>
      <c r="BM474" s="214"/>
      <c r="BN474" s="214"/>
      <c r="BO474" s="214"/>
      <c r="BP474" s="214"/>
      <c r="BQ474" s="214"/>
    </row>
    <row r="475" spans="1:69" x14ac:dyDescent="0.2">
      <c r="A475" s="214"/>
      <c r="B475" s="214"/>
      <c r="C475" s="214"/>
      <c r="D475" s="214"/>
      <c r="E475" s="214"/>
      <c r="F475" s="214"/>
      <c r="G475" s="214"/>
      <c r="H475" s="214"/>
      <c r="I475" s="214"/>
      <c r="J475" s="214"/>
      <c r="K475" s="214"/>
      <c r="L475" s="214"/>
      <c r="M475" s="214"/>
      <c r="N475" s="214"/>
      <c r="O475" s="214"/>
      <c r="P475" s="214"/>
      <c r="Q475" s="214"/>
      <c r="R475" s="214"/>
      <c r="S475" s="214"/>
      <c r="T475" s="214"/>
      <c r="U475" s="21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/>
      <c r="AF475" s="214"/>
      <c r="AG475" s="214"/>
      <c r="AH475" s="214"/>
      <c r="AI475" s="214"/>
      <c r="AJ475" s="214"/>
      <c r="AK475" s="214"/>
      <c r="AL475" s="214"/>
      <c r="AM475" s="214"/>
      <c r="AN475" s="214"/>
      <c r="AO475" s="214"/>
      <c r="AP475" s="214"/>
      <c r="AQ475" s="214"/>
      <c r="AR475" s="214"/>
      <c r="AS475" s="214"/>
      <c r="AT475" s="214"/>
      <c r="AU475" s="214"/>
      <c r="AV475" s="214"/>
      <c r="AW475" s="214"/>
      <c r="AX475" s="214"/>
      <c r="AY475" s="214"/>
      <c r="AZ475" s="214"/>
      <c r="BA475" s="214"/>
      <c r="BB475" s="214"/>
      <c r="BC475" s="214"/>
      <c r="BD475" s="214"/>
      <c r="BE475" s="214"/>
      <c r="BF475" s="214"/>
      <c r="BG475" s="214"/>
      <c r="BH475" s="214"/>
      <c r="BI475" s="214"/>
      <c r="BJ475" s="214"/>
      <c r="BK475" s="214"/>
      <c r="BL475" s="214"/>
      <c r="BM475" s="214"/>
      <c r="BN475" s="214"/>
      <c r="BO475" s="214"/>
      <c r="BP475" s="214"/>
      <c r="BQ475" s="214"/>
    </row>
    <row r="476" spans="1:69" x14ac:dyDescent="0.2">
      <c r="A476" s="214"/>
      <c r="B476" s="214"/>
      <c r="C476" s="214"/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  <c r="AB476" s="214"/>
      <c r="AC476" s="214"/>
      <c r="AD476" s="214"/>
      <c r="AE476" s="214"/>
      <c r="AF476" s="214"/>
      <c r="AG476" s="214"/>
      <c r="AH476" s="214"/>
      <c r="AI476" s="214"/>
      <c r="AJ476" s="214"/>
      <c r="AK476" s="214"/>
      <c r="AL476" s="214"/>
      <c r="AM476" s="214"/>
      <c r="AN476" s="214"/>
      <c r="AO476" s="214"/>
      <c r="AP476" s="214"/>
      <c r="AQ476" s="214"/>
      <c r="AR476" s="214"/>
      <c r="AS476" s="214"/>
      <c r="AT476" s="214"/>
      <c r="AU476" s="214"/>
      <c r="AV476" s="214"/>
      <c r="AW476" s="214"/>
      <c r="AX476" s="214"/>
      <c r="AY476" s="214"/>
      <c r="AZ476" s="214"/>
      <c r="BA476" s="214"/>
      <c r="BB476" s="214"/>
      <c r="BC476" s="214"/>
      <c r="BD476" s="214"/>
      <c r="BE476" s="214"/>
      <c r="BF476" s="214"/>
      <c r="BG476" s="214"/>
      <c r="BH476" s="214"/>
      <c r="BI476" s="214"/>
      <c r="BJ476" s="214"/>
      <c r="BK476" s="214"/>
      <c r="BL476" s="214"/>
      <c r="BM476" s="214"/>
      <c r="BN476" s="214"/>
      <c r="BO476" s="214"/>
      <c r="BP476" s="214"/>
      <c r="BQ476" s="214"/>
    </row>
    <row r="477" spans="1:69" x14ac:dyDescent="0.2">
      <c r="A477" s="214"/>
      <c r="B477" s="214"/>
      <c r="C477" s="214"/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/>
      <c r="AF477" s="214"/>
      <c r="AG477" s="214"/>
      <c r="AH477" s="214"/>
      <c r="AI477" s="214"/>
      <c r="AJ477" s="214"/>
      <c r="AK477" s="214"/>
      <c r="AL477" s="214"/>
      <c r="AM477" s="214"/>
      <c r="AN477" s="214"/>
      <c r="AO477" s="214"/>
      <c r="AP477" s="214"/>
      <c r="AQ477" s="214"/>
      <c r="AR477" s="214"/>
      <c r="AS477" s="214"/>
      <c r="AT477" s="214"/>
      <c r="AU477" s="214"/>
      <c r="AV477" s="214"/>
      <c r="AW477" s="214"/>
      <c r="AX477" s="214"/>
      <c r="AY477" s="214"/>
      <c r="AZ477" s="214"/>
      <c r="BA477" s="214"/>
      <c r="BB477" s="214"/>
      <c r="BC477" s="214"/>
      <c r="BD477" s="214"/>
      <c r="BE477" s="214"/>
      <c r="BF477" s="214"/>
      <c r="BG477" s="214"/>
      <c r="BH477" s="214"/>
      <c r="BI477" s="214"/>
      <c r="BJ477" s="214"/>
      <c r="BK477" s="214"/>
      <c r="BL477" s="214"/>
      <c r="BM477" s="214"/>
      <c r="BN477" s="214"/>
      <c r="BO477" s="214"/>
      <c r="BP477" s="214"/>
      <c r="BQ477" s="214"/>
    </row>
    <row r="478" spans="1:69" x14ac:dyDescent="0.2">
      <c r="A478" s="214"/>
      <c r="B478" s="214"/>
      <c r="C478" s="214"/>
      <c r="D478" s="214"/>
      <c r="E478" s="214"/>
      <c r="F478" s="214"/>
      <c r="G478" s="214"/>
      <c r="H478" s="214"/>
      <c r="I478" s="214"/>
      <c r="J478" s="214"/>
      <c r="K478" s="214"/>
      <c r="L478" s="214"/>
      <c r="M478" s="214"/>
      <c r="N478" s="214"/>
      <c r="O478" s="214"/>
      <c r="P478" s="214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/>
      <c r="AF478" s="214"/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  <c r="BI478" s="214"/>
      <c r="BJ478" s="214"/>
      <c r="BK478" s="214"/>
      <c r="BL478" s="214"/>
      <c r="BM478" s="214"/>
      <c r="BN478" s="214"/>
      <c r="BO478" s="214"/>
      <c r="BP478" s="214"/>
      <c r="BQ478" s="214"/>
    </row>
    <row r="479" spans="1:69" x14ac:dyDescent="0.2">
      <c r="A479" s="214"/>
      <c r="B479" s="214"/>
      <c r="C479" s="214"/>
      <c r="D479" s="214"/>
      <c r="E479" s="214"/>
      <c r="F479" s="214"/>
      <c r="G479" s="214"/>
      <c r="H479" s="214"/>
      <c r="I479" s="214"/>
      <c r="J479" s="214"/>
      <c r="K479" s="214"/>
      <c r="L479" s="214"/>
      <c r="M479" s="214"/>
      <c r="N479" s="214"/>
      <c r="O479" s="214"/>
      <c r="P479" s="214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  <c r="AF479" s="214"/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  <c r="BI479" s="214"/>
      <c r="BJ479" s="214"/>
      <c r="BK479" s="214"/>
      <c r="BL479" s="214"/>
      <c r="BM479" s="214"/>
      <c r="BN479" s="214"/>
      <c r="BO479" s="214"/>
      <c r="BP479" s="214"/>
      <c r="BQ479" s="214"/>
    </row>
    <row r="480" spans="1:69" x14ac:dyDescent="0.2">
      <c r="A480" s="214"/>
      <c r="B480" s="214"/>
      <c r="C480" s="214"/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4"/>
      <c r="BN480" s="214"/>
      <c r="BO480" s="214"/>
      <c r="BP480" s="214"/>
      <c r="BQ480" s="214"/>
    </row>
    <row r="481" spans="1:69" x14ac:dyDescent="0.2">
      <c r="A481" s="214"/>
      <c r="B481" s="214"/>
      <c r="C481" s="214"/>
      <c r="D481" s="214"/>
      <c r="E481" s="214"/>
      <c r="F481" s="214"/>
      <c r="G481" s="214"/>
      <c r="H481" s="214"/>
      <c r="I481" s="214"/>
      <c r="J481" s="214"/>
      <c r="K481" s="214"/>
      <c r="L481" s="214"/>
      <c r="M481" s="214"/>
      <c r="N481" s="214"/>
      <c r="O481" s="214"/>
      <c r="P481" s="214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4"/>
      <c r="BN481" s="214"/>
      <c r="BO481" s="214"/>
      <c r="BP481" s="214"/>
      <c r="BQ481" s="214"/>
    </row>
    <row r="482" spans="1:69" x14ac:dyDescent="0.2">
      <c r="A482" s="214"/>
      <c r="B482" s="214"/>
      <c r="C482" s="214"/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4"/>
      <c r="BN482" s="214"/>
      <c r="BO482" s="214"/>
      <c r="BP482" s="214"/>
      <c r="BQ482" s="214"/>
    </row>
    <row r="483" spans="1:69" x14ac:dyDescent="0.2">
      <c r="A483" s="214"/>
      <c r="B483" s="214"/>
      <c r="C483" s="214"/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4"/>
      <c r="BN483" s="214"/>
      <c r="BO483" s="214"/>
      <c r="BP483" s="214"/>
      <c r="BQ483" s="214"/>
    </row>
    <row r="484" spans="1:69" x14ac:dyDescent="0.2">
      <c r="A484" s="214"/>
      <c r="B484" s="214"/>
      <c r="C484" s="214"/>
      <c r="D484" s="214"/>
      <c r="E484" s="214"/>
      <c r="F484" s="214"/>
      <c r="G484" s="214"/>
      <c r="H484" s="214"/>
      <c r="I484" s="214"/>
      <c r="J484" s="214"/>
      <c r="K484" s="214"/>
      <c r="L484" s="214"/>
      <c r="M484" s="214"/>
      <c r="N484" s="214"/>
      <c r="O484" s="214"/>
      <c r="P484" s="214"/>
      <c r="Q484" s="214"/>
      <c r="R484" s="214"/>
      <c r="S484" s="214"/>
      <c r="T484" s="214"/>
      <c r="U484" s="214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4"/>
      <c r="BN484" s="214"/>
      <c r="BO484" s="214"/>
      <c r="BP484" s="214"/>
      <c r="BQ484" s="214"/>
    </row>
    <row r="485" spans="1:69" x14ac:dyDescent="0.2">
      <c r="A485" s="214"/>
      <c r="B485" s="214"/>
      <c r="C485" s="214"/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4"/>
      <c r="T485" s="214"/>
      <c r="U485" s="214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4"/>
      <c r="BN485" s="214"/>
      <c r="BO485" s="214"/>
      <c r="BP485" s="214"/>
      <c r="BQ485" s="214"/>
    </row>
    <row r="486" spans="1:69" x14ac:dyDescent="0.2">
      <c r="A486" s="214"/>
      <c r="B486" s="214"/>
      <c r="C486" s="214"/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4"/>
      <c r="BN486" s="214"/>
      <c r="BO486" s="214"/>
      <c r="BP486" s="214"/>
      <c r="BQ486" s="214"/>
    </row>
    <row r="487" spans="1:69" x14ac:dyDescent="0.2">
      <c r="A487" s="214"/>
      <c r="B487" s="214"/>
      <c r="C487" s="214"/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  <c r="AB487" s="214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4"/>
      <c r="BN487" s="214"/>
      <c r="BO487" s="214"/>
      <c r="BP487" s="214"/>
      <c r="BQ487" s="214"/>
    </row>
    <row r="488" spans="1:69" x14ac:dyDescent="0.2">
      <c r="A488" s="214"/>
      <c r="B488" s="214"/>
      <c r="C488" s="214"/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4"/>
      <c r="BN488" s="214"/>
      <c r="BO488" s="214"/>
      <c r="BP488" s="214"/>
      <c r="BQ488" s="214"/>
    </row>
    <row r="489" spans="1:69" x14ac:dyDescent="0.2">
      <c r="A489" s="214"/>
      <c r="B489" s="214"/>
      <c r="C489" s="214"/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  <c r="BI489" s="214"/>
      <c r="BJ489" s="214"/>
      <c r="BK489" s="214"/>
      <c r="BL489" s="214"/>
      <c r="BM489" s="214"/>
      <c r="BN489" s="214"/>
      <c r="BO489" s="214"/>
      <c r="BP489" s="214"/>
      <c r="BQ489" s="214"/>
    </row>
    <row r="490" spans="1:69" x14ac:dyDescent="0.2">
      <c r="A490" s="214"/>
      <c r="B490" s="214"/>
      <c r="C490" s="214"/>
      <c r="D490" s="214"/>
      <c r="E490" s="214"/>
      <c r="F490" s="214"/>
      <c r="G490" s="214"/>
      <c r="H490" s="214"/>
      <c r="I490" s="214"/>
      <c r="J490" s="214"/>
      <c r="K490" s="214"/>
      <c r="L490" s="214"/>
      <c r="M490" s="214"/>
      <c r="N490" s="214"/>
      <c r="O490" s="214"/>
      <c r="P490" s="214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/>
      <c r="AF490" s="214"/>
      <c r="AG490" s="214"/>
      <c r="AH490" s="214"/>
      <c r="AI490" s="214"/>
      <c r="AJ490" s="214"/>
      <c r="AK490" s="214"/>
      <c r="AL490" s="214"/>
      <c r="AM490" s="214"/>
      <c r="AN490" s="214"/>
      <c r="AO490" s="214"/>
      <c r="AP490" s="214"/>
      <c r="AQ490" s="214"/>
      <c r="AR490" s="214"/>
      <c r="AS490" s="214"/>
      <c r="AT490" s="214"/>
      <c r="AU490" s="214"/>
      <c r="AV490" s="214"/>
      <c r="AW490" s="214"/>
      <c r="AX490" s="214"/>
      <c r="AY490" s="214"/>
      <c r="AZ490" s="214"/>
      <c r="BA490" s="214"/>
      <c r="BB490" s="214"/>
      <c r="BC490" s="214"/>
      <c r="BD490" s="214"/>
      <c r="BE490" s="214"/>
      <c r="BF490" s="214"/>
      <c r="BG490" s="214"/>
      <c r="BH490" s="214"/>
      <c r="BI490" s="214"/>
      <c r="BJ490" s="214"/>
      <c r="BK490" s="214"/>
      <c r="BL490" s="214"/>
      <c r="BM490" s="214"/>
      <c r="BN490" s="214"/>
      <c r="BO490" s="214"/>
      <c r="BP490" s="214"/>
      <c r="BQ490" s="214"/>
    </row>
    <row r="491" spans="1:69" x14ac:dyDescent="0.2">
      <c r="A491" s="214"/>
      <c r="B491" s="214"/>
      <c r="C491" s="214"/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/>
      <c r="AF491" s="214"/>
      <c r="AG491" s="214"/>
      <c r="AH491" s="214"/>
      <c r="AI491" s="214"/>
      <c r="AJ491" s="214"/>
      <c r="AK491" s="214"/>
      <c r="AL491" s="214"/>
      <c r="AM491" s="214"/>
      <c r="AN491" s="214"/>
      <c r="AO491" s="214"/>
      <c r="AP491" s="214"/>
      <c r="AQ491" s="214"/>
      <c r="AR491" s="214"/>
      <c r="AS491" s="214"/>
      <c r="AT491" s="214"/>
      <c r="AU491" s="214"/>
      <c r="AV491" s="214"/>
      <c r="AW491" s="214"/>
      <c r="AX491" s="214"/>
      <c r="AY491" s="214"/>
      <c r="AZ491" s="214"/>
      <c r="BA491" s="214"/>
      <c r="BB491" s="214"/>
      <c r="BC491" s="214"/>
      <c r="BD491" s="214"/>
      <c r="BE491" s="214"/>
      <c r="BF491" s="214"/>
      <c r="BG491" s="214"/>
      <c r="BH491" s="214"/>
      <c r="BI491" s="214"/>
      <c r="BJ491" s="214"/>
      <c r="BK491" s="214"/>
      <c r="BL491" s="214"/>
      <c r="BM491" s="214"/>
      <c r="BN491" s="214"/>
      <c r="BO491" s="214"/>
      <c r="BP491" s="214"/>
      <c r="BQ491" s="214"/>
    </row>
    <row r="492" spans="1:69" x14ac:dyDescent="0.2">
      <c r="A492" s="214"/>
      <c r="B492" s="214"/>
      <c r="C492" s="214"/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  <c r="AB492" s="214"/>
      <c r="AC492" s="214"/>
      <c r="AD492" s="214"/>
      <c r="AE492" s="214"/>
      <c r="AF492" s="214"/>
      <c r="AG492" s="214"/>
      <c r="AH492" s="214"/>
      <c r="AI492" s="214"/>
      <c r="AJ492" s="214"/>
      <c r="AK492" s="214"/>
      <c r="AL492" s="214"/>
      <c r="AM492" s="214"/>
      <c r="AN492" s="214"/>
      <c r="AO492" s="214"/>
      <c r="AP492" s="214"/>
      <c r="AQ492" s="214"/>
      <c r="AR492" s="214"/>
      <c r="AS492" s="214"/>
      <c r="AT492" s="214"/>
      <c r="AU492" s="214"/>
      <c r="AV492" s="214"/>
      <c r="AW492" s="214"/>
      <c r="AX492" s="214"/>
      <c r="AY492" s="214"/>
      <c r="AZ492" s="214"/>
      <c r="BA492" s="214"/>
      <c r="BB492" s="214"/>
      <c r="BC492" s="214"/>
      <c r="BD492" s="214"/>
      <c r="BE492" s="214"/>
      <c r="BF492" s="214"/>
      <c r="BG492" s="214"/>
      <c r="BH492" s="214"/>
      <c r="BI492" s="214"/>
      <c r="BJ492" s="214"/>
      <c r="BK492" s="214"/>
      <c r="BL492" s="214"/>
      <c r="BM492" s="214"/>
      <c r="BN492" s="214"/>
      <c r="BO492" s="214"/>
      <c r="BP492" s="214"/>
      <c r="BQ492" s="214"/>
    </row>
    <row r="493" spans="1:69" x14ac:dyDescent="0.2">
      <c r="A493" s="214"/>
      <c r="B493" s="214"/>
      <c r="C493" s="214"/>
      <c r="D493" s="214"/>
      <c r="E493" s="214"/>
      <c r="F493" s="214"/>
      <c r="G493" s="214"/>
      <c r="H493" s="214"/>
      <c r="I493" s="214"/>
      <c r="J493" s="214"/>
      <c r="K493" s="214"/>
      <c r="L493" s="214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  <c r="AU493" s="214"/>
      <c r="AV493" s="214"/>
      <c r="AW493" s="214"/>
      <c r="AX493" s="214"/>
      <c r="AY493" s="214"/>
      <c r="AZ493" s="214"/>
      <c r="BA493" s="214"/>
      <c r="BB493" s="214"/>
      <c r="BC493" s="214"/>
      <c r="BD493" s="214"/>
      <c r="BE493" s="214"/>
      <c r="BF493" s="214"/>
      <c r="BG493" s="214"/>
      <c r="BH493" s="214"/>
      <c r="BI493" s="214"/>
      <c r="BJ493" s="214"/>
      <c r="BK493" s="214"/>
      <c r="BL493" s="214"/>
      <c r="BM493" s="214"/>
      <c r="BN493" s="214"/>
      <c r="BO493" s="214"/>
      <c r="BP493" s="214"/>
      <c r="BQ493" s="214"/>
    </row>
    <row r="494" spans="1:69" x14ac:dyDescent="0.2">
      <c r="A494" s="214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  <c r="AU494" s="214"/>
      <c r="AV494" s="214"/>
      <c r="AW494" s="214"/>
      <c r="AX494" s="214"/>
      <c r="AY494" s="214"/>
      <c r="AZ494" s="214"/>
      <c r="BA494" s="214"/>
      <c r="BB494" s="214"/>
      <c r="BC494" s="214"/>
      <c r="BD494" s="214"/>
      <c r="BE494" s="214"/>
      <c r="BF494" s="214"/>
      <c r="BG494" s="214"/>
      <c r="BH494" s="214"/>
      <c r="BI494" s="214"/>
      <c r="BJ494" s="214"/>
      <c r="BK494" s="214"/>
      <c r="BL494" s="214"/>
      <c r="BM494" s="214"/>
      <c r="BN494" s="214"/>
      <c r="BO494" s="214"/>
      <c r="BP494" s="214"/>
      <c r="BQ494" s="214"/>
    </row>
    <row r="495" spans="1:69" x14ac:dyDescent="0.2">
      <c r="A495" s="214"/>
      <c r="B495" s="214"/>
      <c r="C495" s="214"/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4"/>
      <c r="T495" s="214"/>
      <c r="U495" s="214"/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/>
      <c r="AF495" s="214"/>
      <c r="AG495" s="214"/>
      <c r="AH495" s="214"/>
      <c r="AI495" s="214"/>
      <c r="AJ495" s="214"/>
      <c r="AK495" s="214"/>
      <c r="AL495" s="214"/>
      <c r="AM495" s="214"/>
      <c r="AN495" s="214"/>
      <c r="AO495" s="214"/>
      <c r="AP495" s="214"/>
      <c r="AQ495" s="214"/>
      <c r="AR495" s="214"/>
      <c r="AS495" s="214"/>
      <c r="AT495" s="214"/>
      <c r="AU495" s="214"/>
      <c r="AV495" s="214"/>
      <c r="AW495" s="214"/>
      <c r="AX495" s="214"/>
      <c r="AY495" s="214"/>
      <c r="AZ495" s="214"/>
      <c r="BA495" s="214"/>
      <c r="BB495" s="214"/>
      <c r="BC495" s="214"/>
      <c r="BD495" s="214"/>
      <c r="BE495" s="214"/>
      <c r="BF495" s="214"/>
      <c r="BG495" s="214"/>
      <c r="BH495" s="214"/>
      <c r="BI495" s="214"/>
      <c r="BJ495" s="214"/>
      <c r="BK495" s="214"/>
      <c r="BL495" s="214"/>
      <c r="BM495" s="214"/>
      <c r="BN495" s="214"/>
      <c r="BO495" s="214"/>
      <c r="BP495" s="214"/>
      <c r="BQ495" s="214"/>
    </row>
    <row r="496" spans="1:69" x14ac:dyDescent="0.2">
      <c r="A496" s="214"/>
      <c r="B496" s="214"/>
      <c r="C496" s="214"/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/>
      <c r="AF496" s="214"/>
      <c r="AG496" s="214"/>
      <c r="AH496" s="214"/>
      <c r="AI496" s="214"/>
      <c r="AJ496" s="214"/>
      <c r="AK496" s="214"/>
      <c r="AL496" s="214"/>
      <c r="AM496" s="214"/>
      <c r="AN496" s="214"/>
      <c r="AO496" s="214"/>
      <c r="AP496" s="214"/>
      <c r="AQ496" s="214"/>
      <c r="AR496" s="214"/>
      <c r="AS496" s="214"/>
      <c r="AT496" s="214"/>
      <c r="AU496" s="214"/>
      <c r="AV496" s="214"/>
      <c r="AW496" s="214"/>
      <c r="AX496" s="214"/>
      <c r="AY496" s="214"/>
      <c r="AZ496" s="214"/>
      <c r="BA496" s="214"/>
      <c r="BB496" s="214"/>
      <c r="BC496" s="214"/>
      <c r="BD496" s="214"/>
      <c r="BE496" s="214"/>
      <c r="BF496" s="214"/>
      <c r="BG496" s="214"/>
      <c r="BH496" s="214"/>
      <c r="BI496" s="214"/>
      <c r="BJ496" s="214"/>
      <c r="BK496" s="214"/>
      <c r="BL496" s="214"/>
      <c r="BM496" s="214"/>
      <c r="BN496" s="214"/>
      <c r="BO496" s="214"/>
      <c r="BP496" s="214"/>
      <c r="BQ496" s="214"/>
    </row>
    <row r="497" spans="1:69" x14ac:dyDescent="0.2">
      <c r="A497" s="214"/>
      <c r="B497" s="214"/>
      <c r="C497" s="214"/>
      <c r="D497" s="214"/>
      <c r="E497" s="214"/>
      <c r="F497" s="214"/>
      <c r="G497" s="214"/>
      <c r="H497" s="214"/>
      <c r="I497" s="214"/>
      <c r="J497" s="214"/>
      <c r="K497" s="214"/>
      <c r="L497" s="214"/>
      <c r="M497" s="214"/>
      <c r="N497" s="214"/>
      <c r="O497" s="214"/>
      <c r="P497" s="214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/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4"/>
      <c r="BB497" s="214"/>
      <c r="BC497" s="214"/>
      <c r="BD497" s="214"/>
      <c r="BE497" s="214"/>
      <c r="BF497" s="214"/>
      <c r="BG497" s="214"/>
      <c r="BH497" s="214"/>
      <c r="BI497" s="214"/>
      <c r="BJ497" s="214"/>
      <c r="BK497" s="214"/>
      <c r="BL497" s="214"/>
      <c r="BM497" s="214"/>
      <c r="BN497" s="214"/>
      <c r="BO497" s="214"/>
      <c r="BP497" s="214"/>
      <c r="BQ497" s="214"/>
    </row>
    <row r="498" spans="1:69" x14ac:dyDescent="0.2">
      <c r="A498" s="214"/>
      <c r="B498" s="214"/>
      <c r="C498" s="214"/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/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4"/>
      <c r="BB498" s="214"/>
      <c r="BC498" s="214"/>
      <c r="BD498" s="214"/>
      <c r="BE498" s="214"/>
      <c r="BF498" s="214"/>
      <c r="BG498" s="214"/>
      <c r="BH498" s="214"/>
      <c r="BI498" s="214"/>
      <c r="BJ498" s="214"/>
      <c r="BK498" s="214"/>
      <c r="BL498" s="214"/>
      <c r="BM498" s="214"/>
      <c r="BN498" s="214"/>
      <c r="BO498" s="214"/>
      <c r="BP498" s="214"/>
      <c r="BQ498" s="214"/>
    </row>
    <row r="499" spans="1:69" x14ac:dyDescent="0.2">
      <c r="A499" s="214"/>
      <c r="B499" s="214"/>
      <c r="C499" s="214"/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/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  <c r="BI499" s="214"/>
      <c r="BJ499" s="214"/>
      <c r="BK499" s="214"/>
      <c r="BL499" s="214"/>
      <c r="BM499" s="214"/>
      <c r="BN499" s="214"/>
      <c r="BO499" s="214"/>
      <c r="BP499" s="214"/>
      <c r="BQ499" s="214"/>
    </row>
    <row r="500" spans="1:69" x14ac:dyDescent="0.2">
      <c r="A500" s="214"/>
      <c r="B500" s="214"/>
      <c r="C500" s="214"/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4"/>
      <c r="BN500" s="214"/>
      <c r="BO500" s="214"/>
      <c r="BP500" s="214"/>
      <c r="BQ500" s="214"/>
    </row>
    <row r="501" spans="1:69" x14ac:dyDescent="0.2">
      <c r="A501" s="214"/>
      <c r="B501" s="214"/>
      <c r="C501" s="214"/>
      <c r="D501" s="214"/>
      <c r="E501" s="214"/>
      <c r="F501" s="214"/>
      <c r="G501" s="214"/>
      <c r="H501" s="214"/>
      <c r="I501" s="214"/>
      <c r="J501" s="214"/>
      <c r="K501" s="214"/>
      <c r="L501" s="214"/>
      <c r="M501" s="214"/>
      <c r="N501" s="214"/>
      <c r="O501" s="214"/>
      <c r="P501" s="214"/>
      <c r="Q501" s="214"/>
      <c r="R501" s="214"/>
      <c r="S501" s="214"/>
      <c r="T501" s="214"/>
      <c r="U501" s="21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4"/>
      <c r="BN501" s="214"/>
      <c r="BO501" s="214"/>
      <c r="BP501" s="214"/>
      <c r="BQ501" s="214"/>
    </row>
    <row r="502" spans="1:69" x14ac:dyDescent="0.2">
      <c r="A502" s="214"/>
      <c r="B502" s="214"/>
      <c r="C502" s="214"/>
      <c r="D502" s="214"/>
      <c r="E502" s="214"/>
      <c r="F502" s="214"/>
      <c r="G502" s="214"/>
      <c r="H502" s="214"/>
      <c r="I502" s="214"/>
      <c r="J502" s="214"/>
      <c r="K502" s="214"/>
      <c r="L502" s="214"/>
      <c r="M502" s="214"/>
      <c r="N502" s="214"/>
      <c r="O502" s="214"/>
      <c r="P502" s="214"/>
      <c r="Q502" s="214"/>
      <c r="R502" s="214"/>
      <c r="S502" s="214"/>
      <c r="T502" s="214"/>
      <c r="U502" s="214"/>
      <c r="V502" s="214"/>
      <c r="W502" s="214"/>
      <c r="X502" s="214"/>
      <c r="Y502" s="214"/>
      <c r="Z502" s="214"/>
      <c r="AA502" s="214"/>
      <c r="AB502" s="214"/>
      <c r="AC502" s="214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4"/>
      <c r="BN502" s="214"/>
      <c r="BO502" s="214"/>
      <c r="BP502" s="214"/>
      <c r="BQ502" s="214"/>
    </row>
    <row r="503" spans="1:69" x14ac:dyDescent="0.2">
      <c r="A503" s="214"/>
      <c r="B503" s="214"/>
      <c r="C503" s="214"/>
      <c r="D503" s="214"/>
      <c r="E503" s="214"/>
      <c r="F503" s="214"/>
      <c r="G503" s="214"/>
      <c r="H503" s="214"/>
      <c r="I503" s="214"/>
      <c r="J503" s="214"/>
      <c r="K503" s="214"/>
      <c r="L503" s="214"/>
      <c r="M503" s="214"/>
      <c r="N503" s="214"/>
      <c r="O503" s="214"/>
      <c r="P503" s="214"/>
      <c r="Q503" s="214"/>
      <c r="R503" s="214"/>
      <c r="S503" s="214"/>
      <c r="T503" s="214"/>
      <c r="U503" s="214"/>
      <c r="V503" s="214"/>
      <c r="W503" s="214"/>
      <c r="X503" s="214"/>
      <c r="Y503" s="214"/>
      <c r="Z503" s="214"/>
      <c r="AA503" s="214"/>
      <c r="AB503" s="214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4"/>
      <c r="BN503" s="214"/>
      <c r="BO503" s="214"/>
      <c r="BP503" s="214"/>
      <c r="BQ503" s="214"/>
    </row>
    <row r="504" spans="1:69" x14ac:dyDescent="0.2">
      <c r="A504" s="214"/>
      <c r="B504" s="214"/>
      <c r="C504" s="214"/>
      <c r="D504" s="214"/>
      <c r="E504" s="214"/>
      <c r="F504" s="214"/>
      <c r="G504" s="214"/>
      <c r="H504" s="214"/>
      <c r="I504" s="214"/>
      <c r="J504" s="214"/>
      <c r="K504" s="214"/>
      <c r="L504" s="214"/>
      <c r="M504" s="214"/>
      <c r="N504" s="214"/>
      <c r="O504" s="214"/>
      <c r="P504" s="214"/>
      <c r="Q504" s="214"/>
      <c r="R504" s="214"/>
      <c r="S504" s="214"/>
      <c r="T504" s="214"/>
      <c r="U504" s="214"/>
      <c r="V504" s="214"/>
      <c r="W504" s="214"/>
      <c r="X504" s="214"/>
      <c r="Y504" s="214"/>
      <c r="Z504" s="214"/>
      <c r="AA504" s="214"/>
      <c r="AB504" s="214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4"/>
      <c r="BN504" s="214"/>
      <c r="BO504" s="214"/>
      <c r="BP504" s="214"/>
      <c r="BQ504" s="214"/>
    </row>
    <row r="505" spans="1:69" x14ac:dyDescent="0.2">
      <c r="A505" s="214"/>
      <c r="B505" s="214"/>
      <c r="C505" s="214"/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4"/>
      <c r="T505" s="214"/>
      <c r="U505" s="214"/>
      <c r="V505" s="214"/>
      <c r="W505" s="214"/>
      <c r="X505" s="214"/>
      <c r="Y505" s="214"/>
      <c r="Z505" s="214"/>
      <c r="AA505" s="214"/>
      <c r="AB505" s="214"/>
      <c r="AC505" s="214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4"/>
      <c r="BN505" s="214"/>
      <c r="BO505" s="214"/>
      <c r="BP505" s="214"/>
      <c r="BQ505" s="214"/>
    </row>
    <row r="506" spans="1:69" x14ac:dyDescent="0.2">
      <c r="A506" s="214"/>
      <c r="B506" s="214"/>
      <c r="C506" s="214"/>
      <c r="D506" s="214"/>
      <c r="E506" s="214"/>
      <c r="F506" s="214"/>
      <c r="G506" s="214"/>
      <c r="H506" s="214"/>
      <c r="I506" s="214"/>
      <c r="J506" s="214"/>
      <c r="K506" s="214"/>
      <c r="L506" s="214"/>
      <c r="M506" s="214"/>
      <c r="N506" s="214"/>
      <c r="O506" s="214"/>
      <c r="P506" s="214"/>
      <c r="Q506" s="214"/>
      <c r="R506" s="214"/>
      <c r="S506" s="214"/>
      <c r="T506" s="214"/>
      <c r="U506" s="21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4"/>
      <c r="BN506" s="214"/>
      <c r="BO506" s="214"/>
      <c r="BP506" s="214"/>
      <c r="BQ506" s="214"/>
    </row>
    <row r="507" spans="1:69" x14ac:dyDescent="0.2">
      <c r="A507" s="214"/>
      <c r="B507" s="214"/>
      <c r="C507" s="214"/>
      <c r="D507" s="214"/>
      <c r="E507" s="214"/>
      <c r="F507" s="214"/>
      <c r="G507" s="214"/>
      <c r="H507" s="214"/>
      <c r="I507" s="214"/>
      <c r="J507" s="214"/>
      <c r="K507" s="214"/>
      <c r="L507" s="214"/>
      <c r="M507" s="214"/>
      <c r="N507" s="214"/>
      <c r="O507" s="214"/>
      <c r="P507" s="214"/>
      <c r="Q507" s="214"/>
      <c r="R507" s="214"/>
      <c r="S507" s="214"/>
      <c r="T507" s="214"/>
      <c r="U507" s="214"/>
      <c r="V507" s="214"/>
      <c r="W507" s="214"/>
      <c r="X507" s="214"/>
      <c r="Y507" s="214"/>
      <c r="Z507" s="214"/>
      <c r="AA507" s="214"/>
      <c r="AB507" s="214"/>
      <c r="AC507" s="214"/>
      <c r="AD507" s="214"/>
      <c r="AE507" s="214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4"/>
      <c r="BN507" s="214"/>
      <c r="BO507" s="214"/>
      <c r="BP507" s="214"/>
      <c r="BQ507" s="214"/>
    </row>
    <row r="508" spans="1:69" x14ac:dyDescent="0.2">
      <c r="A508" s="214"/>
      <c r="B508" s="214"/>
      <c r="C508" s="214"/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4"/>
      <c r="T508" s="214"/>
      <c r="U508" s="214"/>
      <c r="V508" s="214"/>
      <c r="W508" s="214"/>
      <c r="X508" s="214"/>
      <c r="Y508" s="214"/>
      <c r="Z508" s="214"/>
      <c r="AA508" s="214"/>
      <c r="AB508" s="214"/>
      <c r="AC508" s="214"/>
      <c r="AD508" s="214"/>
      <c r="AE508" s="214"/>
      <c r="AF508" s="214"/>
      <c r="AG508" s="214"/>
      <c r="AH508" s="214"/>
      <c r="AI508" s="214"/>
      <c r="AJ508" s="214"/>
      <c r="AK508" s="214"/>
      <c r="AL508" s="214"/>
      <c r="AM508" s="214"/>
      <c r="AN508" s="214"/>
      <c r="AO508" s="214"/>
      <c r="AP508" s="214"/>
      <c r="AQ508" s="214"/>
      <c r="AR508" s="214"/>
      <c r="AS508" s="214"/>
      <c r="AT508" s="214"/>
      <c r="AU508" s="214"/>
      <c r="AV508" s="214"/>
      <c r="AW508" s="214"/>
      <c r="AX508" s="214"/>
      <c r="AY508" s="214"/>
      <c r="AZ508" s="214"/>
      <c r="BA508" s="214"/>
      <c r="BB508" s="214"/>
      <c r="BC508" s="214"/>
      <c r="BD508" s="214"/>
      <c r="BE508" s="214"/>
      <c r="BF508" s="214"/>
      <c r="BG508" s="214"/>
      <c r="BH508" s="214"/>
      <c r="BI508" s="214"/>
      <c r="BJ508" s="214"/>
      <c r="BK508" s="214"/>
      <c r="BL508" s="214"/>
      <c r="BM508" s="214"/>
      <c r="BN508" s="214"/>
      <c r="BO508" s="214"/>
      <c r="BP508" s="214"/>
      <c r="BQ508" s="214"/>
    </row>
    <row r="509" spans="1:69" x14ac:dyDescent="0.2">
      <c r="A509" s="214"/>
      <c r="B509" s="214"/>
      <c r="C509" s="214"/>
      <c r="D509" s="214"/>
      <c r="E509" s="214"/>
      <c r="F509" s="214"/>
      <c r="G509" s="214"/>
      <c r="H509" s="214"/>
      <c r="I509" s="214"/>
      <c r="J509" s="214"/>
      <c r="K509" s="214"/>
      <c r="L509" s="214"/>
      <c r="M509" s="214"/>
      <c r="N509" s="214"/>
      <c r="O509" s="214"/>
      <c r="P509" s="214"/>
      <c r="Q509" s="214"/>
      <c r="R509" s="214"/>
      <c r="S509" s="214"/>
      <c r="T509" s="214"/>
      <c r="U509" s="214"/>
      <c r="V509" s="214"/>
      <c r="W509" s="214"/>
      <c r="X509" s="214"/>
      <c r="Y509" s="214"/>
      <c r="Z509" s="214"/>
      <c r="AA509" s="214"/>
      <c r="AB509" s="214"/>
      <c r="AC509" s="214"/>
      <c r="AD509" s="214"/>
      <c r="AE509" s="214"/>
      <c r="AF509" s="214"/>
      <c r="AG509" s="214"/>
      <c r="AH509" s="214"/>
      <c r="AI509" s="214"/>
      <c r="AJ509" s="214"/>
      <c r="AK509" s="214"/>
      <c r="AL509" s="214"/>
      <c r="AM509" s="214"/>
      <c r="AN509" s="214"/>
      <c r="AO509" s="214"/>
      <c r="AP509" s="214"/>
      <c r="AQ509" s="214"/>
      <c r="AR509" s="214"/>
      <c r="AS509" s="214"/>
      <c r="AT509" s="214"/>
      <c r="AU509" s="214"/>
      <c r="AV509" s="214"/>
      <c r="AW509" s="214"/>
      <c r="AX509" s="214"/>
      <c r="AY509" s="214"/>
      <c r="AZ509" s="214"/>
      <c r="BA509" s="214"/>
      <c r="BB509" s="214"/>
      <c r="BC509" s="214"/>
      <c r="BD509" s="214"/>
      <c r="BE509" s="214"/>
      <c r="BF509" s="214"/>
      <c r="BG509" s="214"/>
      <c r="BH509" s="214"/>
      <c r="BI509" s="214"/>
      <c r="BJ509" s="214"/>
      <c r="BK509" s="214"/>
      <c r="BL509" s="214"/>
      <c r="BM509" s="214"/>
      <c r="BN509" s="214"/>
      <c r="BO509" s="214"/>
      <c r="BP509" s="214"/>
      <c r="BQ509" s="214"/>
    </row>
    <row r="510" spans="1:69" x14ac:dyDescent="0.2">
      <c r="A510" s="214"/>
      <c r="B510" s="214"/>
      <c r="C510" s="214"/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4"/>
      <c r="BN510" s="214"/>
      <c r="BO510" s="214"/>
      <c r="BP510" s="214"/>
      <c r="BQ510" s="214"/>
    </row>
    <row r="511" spans="1:69" x14ac:dyDescent="0.2">
      <c r="A511" s="214"/>
      <c r="B511" s="214"/>
      <c r="C511" s="214"/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4"/>
      <c r="BB511" s="214"/>
      <c r="BC511" s="214"/>
      <c r="BD511" s="214"/>
      <c r="BE511" s="214"/>
      <c r="BF511" s="214"/>
      <c r="BG511" s="214"/>
      <c r="BH511" s="214"/>
      <c r="BI511" s="214"/>
      <c r="BJ511" s="214"/>
      <c r="BK511" s="214"/>
      <c r="BL511" s="214"/>
      <c r="BM511" s="214"/>
      <c r="BN511" s="214"/>
      <c r="BO511" s="214"/>
      <c r="BP511" s="214"/>
      <c r="BQ511" s="214"/>
    </row>
    <row r="512" spans="1:69" x14ac:dyDescent="0.2">
      <c r="A512" s="214"/>
      <c r="B512" s="214"/>
      <c r="C512" s="214"/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  <c r="BI512" s="214"/>
      <c r="BJ512" s="214"/>
      <c r="BK512" s="214"/>
      <c r="BL512" s="214"/>
      <c r="BM512" s="214"/>
      <c r="BN512" s="214"/>
      <c r="BO512" s="214"/>
      <c r="BP512" s="214"/>
      <c r="BQ512" s="214"/>
    </row>
    <row r="513" spans="1:69" x14ac:dyDescent="0.2">
      <c r="A513" s="214"/>
      <c r="B513" s="214"/>
      <c r="C513" s="214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  <c r="BI513" s="214"/>
      <c r="BJ513" s="214"/>
      <c r="BK513" s="214"/>
      <c r="BL513" s="214"/>
      <c r="BM513" s="214"/>
      <c r="BN513" s="214"/>
      <c r="BO513" s="214"/>
      <c r="BP513" s="214"/>
      <c r="BQ513" s="214"/>
    </row>
    <row r="514" spans="1:69" x14ac:dyDescent="0.2">
      <c r="A514" s="214"/>
      <c r="B514" s="214"/>
      <c r="C514" s="214"/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4"/>
      <c r="BB514" s="214"/>
      <c r="BC514" s="214"/>
      <c r="BD514" s="214"/>
      <c r="BE514" s="214"/>
      <c r="BF514" s="214"/>
      <c r="BG514" s="214"/>
      <c r="BH514" s="214"/>
      <c r="BI514" s="214"/>
      <c r="BJ514" s="214"/>
      <c r="BK514" s="214"/>
      <c r="BL514" s="214"/>
      <c r="BM514" s="214"/>
      <c r="BN514" s="214"/>
      <c r="BO514" s="214"/>
      <c r="BP514" s="214"/>
      <c r="BQ514" s="214"/>
    </row>
    <row r="515" spans="1:69" x14ac:dyDescent="0.2">
      <c r="A515" s="214"/>
      <c r="B515" s="214"/>
      <c r="C515" s="214"/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4"/>
      <c r="T515" s="214"/>
      <c r="U515" s="21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/>
      <c r="AF515" s="214"/>
      <c r="AG515" s="214"/>
      <c r="AH515" s="214"/>
      <c r="AI515" s="214"/>
      <c r="AJ515" s="214"/>
      <c r="AK515" s="214"/>
      <c r="AL515" s="214"/>
      <c r="AM515" s="214"/>
      <c r="AN515" s="214"/>
      <c r="AO515" s="214"/>
      <c r="AP515" s="214"/>
      <c r="AQ515" s="214"/>
      <c r="AR515" s="214"/>
      <c r="AS515" s="214"/>
      <c r="AT515" s="214"/>
      <c r="AU515" s="214"/>
      <c r="AV515" s="214"/>
      <c r="AW515" s="214"/>
      <c r="AX515" s="214"/>
      <c r="AY515" s="214"/>
      <c r="AZ515" s="214"/>
      <c r="BA515" s="214"/>
      <c r="BB515" s="214"/>
      <c r="BC515" s="214"/>
      <c r="BD515" s="214"/>
      <c r="BE515" s="214"/>
      <c r="BF515" s="214"/>
      <c r="BG515" s="214"/>
      <c r="BH515" s="214"/>
      <c r="BI515" s="214"/>
      <c r="BJ515" s="214"/>
      <c r="BK515" s="214"/>
      <c r="BL515" s="214"/>
      <c r="BM515" s="214"/>
      <c r="BN515" s="214"/>
      <c r="BO515" s="214"/>
      <c r="BP515" s="214"/>
      <c r="BQ515" s="214"/>
    </row>
    <row r="516" spans="1:69" x14ac:dyDescent="0.2">
      <c r="A516" s="214"/>
      <c r="B516" s="214"/>
      <c r="C516" s="214"/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4"/>
      <c r="T516" s="214"/>
      <c r="U516" s="21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/>
      <c r="AF516" s="214"/>
      <c r="AG516" s="214"/>
      <c r="AH516" s="214"/>
      <c r="AI516" s="214"/>
      <c r="AJ516" s="214"/>
      <c r="AK516" s="214"/>
      <c r="AL516" s="214"/>
      <c r="AM516" s="214"/>
      <c r="AN516" s="214"/>
      <c r="AO516" s="214"/>
      <c r="AP516" s="214"/>
      <c r="AQ516" s="214"/>
      <c r="AR516" s="214"/>
      <c r="AS516" s="214"/>
      <c r="AT516" s="214"/>
      <c r="AU516" s="214"/>
      <c r="AV516" s="214"/>
      <c r="AW516" s="214"/>
      <c r="AX516" s="214"/>
      <c r="AY516" s="214"/>
      <c r="AZ516" s="214"/>
      <c r="BA516" s="214"/>
      <c r="BB516" s="214"/>
      <c r="BC516" s="214"/>
      <c r="BD516" s="214"/>
      <c r="BE516" s="214"/>
      <c r="BF516" s="214"/>
      <c r="BG516" s="214"/>
      <c r="BH516" s="214"/>
      <c r="BI516" s="214"/>
      <c r="BJ516" s="214"/>
      <c r="BK516" s="214"/>
      <c r="BL516" s="214"/>
      <c r="BM516" s="214"/>
      <c r="BN516" s="214"/>
      <c r="BO516" s="214"/>
      <c r="BP516" s="214"/>
      <c r="BQ516" s="214"/>
    </row>
    <row r="517" spans="1:69" x14ac:dyDescent="0.2">
      <c r="A517" s="214"/>
      <c r="B517" s="214"/>
      <c r="C517" s="214"/>
      <c r="D517" s="214"/>
      <c r="E517" s="214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4"/>
      <c r="T517" s="214"/>
      <c r="U517" s="21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/>
      <c r="AF517" s="214"/>
      <c r="AG517" s="214"/>
      <c r="AH517" s="214"/>
      <c r="AI517" s="214"/>
      <c r="AJ517" s="214"/>
      <c r="AK517" s="214"/>
      <c r="AL517" s="214"/>
      <c r="AM517" s="214"/>
      <c r="AN517" s="214"/>
      <c r="AO517" s="214"/>
      <c r="AP517" s="214"/>
      <c r="AQ517" s="214"/>
      <c r="AR517" s="214"/>
      <c r="AS517" s="214"/>
      <c r="AT517" s="214"/>
      <c r="AU517" s="214"/>
      <c r="AV517" s="214"/>
      <c r="AW517" s="214"/>
      <c r="AX517" s="214"/>
      <c r="AY517" s="214"/>
      <c r="AZ517" s="214"/>
      <c r="BA517" s="214"/>
      <c r="BB517" s="214"/>
      <c r="BC517" s="214"/>
      <c r="BD517" s="214"/>
      <c r="BE517" s="214"/>
      <c r="BF517" s="214"/>
      <c r="BG517" s="214"/>
      <c r="BH517" s="214"/>
      <c r="BI517" s="214"/>
      <c r="BJ517" s="214"/>
      <c r="BK517" s="214"/>
      <c r="BL517" s="214"/>
      <c r="BM517" s="214"/>
      <c r="BN517" s="214"/>
      <c r="BO517" s="214"/>
      <c r="BP517" s="214"/>
      <c r="BQ517" s="214"/>
    </row>
    <row r="518" spans="1:69" x14ac:dyDescent="0.2">
      <c r="A518" s="214"/>
      <c r="B518" s="214"/>
      <c r="C518" s="214"/>
      <c r="D518" s="214"/>
      <c r="E518" s="214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4"/>
      <c r="T518" s="214"/>
      <c r="U518" s="21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/>
      <c r="AF518" s="214"/>
      <c r="AG518" s="214"/>
      <c r="AH518" s="214"/>
      <c r="AI518" s="214"/>
      <c r="AJ518" s="214"/>
      <c r="AK518" s="214"/>
      <c r="AL518" s="214"/>
      <c r="AM518" s="214"/>
      <c r="AN518" s="214"/>
      <c r="AO518" s="214"/>
      <c r="AP518" s="214"/>
      <c r="AQ518" s="214"/>
      <c r="AR518" s="214"/>
      <c r="AS518" s="214"/>
      <c r="AT518" s="214"/>
      <c r="AU518" s="214"/>
      <c r="AV518" s="214"/>
      <c r="AW518" s="214"/>
      <c r="AX518" s="214"/>
      <c r="AY518" s="214"/>
      <c r="AZ518" s="214"/>
      <c r="BA518" s="214"/>
      <c r="BB518" s="214"/>
      <c r="BC518" s="214"/>
      <c r="BD518" s="214"/>
      <c r="BE518" s="214"/>
      <c r="BF518" s="214"/>
      <c r="BG518" s="214"/>
      <c r="BH518" s="214"/>
      <c r="BI518" s="214"/>
      <c r="BJ518" s="214"/>
      <c r="BK518" s="214"/>
      <c r="BL518" s="214"/>
      <c r="BM518" s="214"/>
      <c r="BN518" s="214"/>
      <c r="BO518" s="214"/>
      <c r="BP518" s="214"/>
      <c r="BQ518" s="214"/>
    </row>
    <row r="519" spans="1:69" x14ac:dyDescent="0.2">
      <c r="A519" s="214"/>
      <c r="B519" s="214"/>
      <c r="C519" s="214"/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4"/>
      <c r="T519" s="214"/>
      <c r="U519" s="214"/>
      <c r="V519" s="214"/>
      <c r="W519" s="214"/>
      <c r="X519" s="214"/>
      <c r="Y519" s="214"/>
      <c r="Z519" s="214"/>
      <c r="AA519" s="214"/>
      <c r="AB519" s="214"/>
      <c r="AC519" s="214"/>
      <c r="AD519" s="214"/>
      <c r="AE519" s="214"/>
      <c r="AF519" s="214"/>
      <c r="AG519" s="214"/>
      <c r="AH519" s="214"/>
      <c r="AI519" s="214"/>
      <c r="AJ519" s="214"/>
      <c r="AK519" s="214"/>
      <c r="AL519" s="214"/>
      <c r="AM519" s="214"/>
      <c r="AN519" s="214"/>
      <c r="AO519" s="214"/>
      <c r="AP519" s="214"/>
      <c r="AQ519" s="214"/>
      <c r="AR519" s="214"/>
      <c r="AS519" s="214"/>
      <c r="AT519" s="214"/>
      <c r="AU519" s="214"/>
      <c r="AV519" s="214"/>
      <c r="AW519" s="214"/>
      <c r="AX519" s="214"/>
      <c r="AY519" s="214"/>
      <c r="AZ519" s="214"/>
      <c r="BA519" s="214"/>
      <c r="BB519" s="214"/>
      <c r="BC519" s="214"/>
      <c r="BD519" s="214"/>
      <c r="BE519" s="214"/>
      <c r="BF519" s="214"/>
      <c r="BG519" s="214"/>
      <c r="BH519" s="214"/>
      <c r="BI519" s="214"/>
      <c r="BJ519" s="214"/>
      <c r="BK519" s="214"/>
      <c r="BL519" s="214"/>
      <c r="BM519" s="214"/>
      <c r="BN519" s="214"/>
      <c r="BO519" s="214"/>
      <c r="BP519" s="214"/>
      <c r="BQ519" s="214"/>
    </row>
    <row r="520" spans="1:69" x14ac:dyDescent="0.2">
      <c r="A520" s="214"/>
      <c r="B520" s="214"/>
      <c r="C520" s="214"/>
      <c r="D520" s="214"/>
      <c r="E520" s="214"/>
      <c r="F520" s="214"/>
      <c r="G520" s="214"/>
      <c r="H520" s="214"/>
      <c r="I520" s="214"/>
      <c r="J520" s="214"/>
      <c r="K520" s="214"/>
      <c r="L520" s="214"/>
      <c r="M520" s="214"/>
      <c r="N520" s="214"/>
      <c r="O520" s="214"/>
      <c r="P520" s="214"/>
      <c r="Q520" s="214"/>
      <c r="R520" s="214"/>
      <c r="S520" s="214"/>
      <c r="T520" s="214"/>
      <c r="U520" s="214"/>
      <c r="V520" s="214"/>
      <c r="W520" s="214"/>
      <c r="X520" s="214"/>
      <c r="Y520" s="214"/>
      <c r="Z520" s="214"/>
      <c r="AA520" s="214"/>
      <c r="AB520" s="214"/>
      <c r="AC520" s="214"/>
      <c r="AD520" s="214"/>
      <c r="AE520" s="214"/>
      <c r="AF520" s="214"/>
      <c r="AG520" s="214"/>
      <c r="AH520" s="214"/>
      <c r="AI520" s="214"/>
      <c r="AJ520" s="214"/>
      <c r="AK520" s="214"/>
      <c r="AL520" s="214"/>
      <c r="AM520" s="214"/>
      <c r="AN520" s="214"/>
      <c r="AO520" s="214"/>
      <c r="AP520" s="214"/>
      <c r="AQ520" s="214"/>
      <c r="AR520" s="214"/>
      <c r="AS520" s="214"/>
      <c r="AT520" s="214"/>
      <c r="AU520" s="214"/>
      <c r="AV520" s="214"/>
      <c r="AW520" s="214"/>
      <c r="AX520" s="214"/>
      <c r="AY520" s="214"/>
      <c r="AZ520" s="214"/>
      <c r="BA520" s="214"/>
      <c r="BB520" s="214"/>
      <c r="BC520" s="214"/>
      <c r="BD520" s="214"/>
      <c r="BE520" s="214"/>
      <c r="BF520" s="214"/>
      <c r="BG520" s="214"/>
      <c r="BH520" s="214"/>
      <c r="BI520" s="214"/>
      <c r="BJ520" s="214"/>
      <c r="BK520" s="214"/>
      <c r="BL520" s="214"/>
      <c r="BM520" s="214"/>
      <c r="BN520" s="214"/>
      <c r="BO520" s="214"/>
      <c r="BP520" s="214"/>
      <c r="BQ520" s="214"/>
    </row>
    <row r="521" spans="1:69" x14ac:dyDescent="0.2">
      <c r="A521" s="214"/>
      <c r="B521" s="214"/>
      <c r="C521" s="214"/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4"/>
      <c r="T521" s="214"/>
      <c r="U521" s="214"/>
      <c r="V521" s="214"/>
      <c r="W521" s="214"/>
      <c r="X521" s="214"/>
      <c r="Y521" s="214"/>
      <c r="Z521" s="214"/>
      <c r="AA521" s="214"/>
      <c r="AB521" s="214"/>
      <c r="AC521" s="214"/>
      <c r="AD521" s="214"/>
      <c r="AE521" s="214"/>
      <c r="AF521" s="214"/>
      <c r="AG521" s="214"/>
      <c r="AH521" s="214"/>
      <c r="AI521" s="214"/>
      <c r="AJ521" s="214"/>
      <c r="AK521" s="214"/>
      <c r="AL521" s="214"/>
      <c r="AM521" s="214"/>
      <c r="AN521" s="214"/>
      <c r="AO521" s="214"/>
      <c r="AP521" s="214"/>
      <c r="AQ521" s="214"/>
      <c r="AR521" s="214"/>
      <c r="AS521" s="214"/>
      <c r="AT521" s="214"/>
      <c r="AU521" s="214"/>
      <c r="AV521" s="214"/>
      <c r="AW521" s="214"/>
      <c r="AX521" s="214"/>
      <c r="AY521" s="214"/>
      <c r="AZ521" s="214"/>
      <c r="BA521" s="214"/>
      <c r="BB521" s="214"/>
      <c r="BC521" s="214"/>
      <c r="BD521" s="214"/>
      <c r="BE521" s="214"/>
      <c r="BF521" s="214"/>
      <c r="BG521" s="214"/>
      <c r="BH521" s="214"/>
      <c r="BI521" s="214"/>
      <c r="BJ521" s="214"/>
      <c r="BK521" s="214"/>
      <c r="BL521" s="214"/>
      <c r="BM521" s="214"/>
      <c r="BN521" s="214"/>
      <c r="BO521" s="214"/>
      <c r="BP521" s="214"/>
      <c r="BQ521" s="214"/>
    </row>
    <row r="522" spans="1:69" x14ac:dyDescent="0.2">
      <c r="A522" s="214"/>
      <c r="B522" s="214"/>
      <c r="C522" s="214"/>
      <c r="D522" s="214"/>
      <c r="E522" s="214"/>
      <c r="F522" s="214"/>
      <c r="G522" s="214"/>
      <c r="H522" s="214"/>
      <c r="I522" s="214"/>
      <c r="J522" s="214"/>
      <c r="K522" s="214"/>
      <c r="L522" s="214"/>
      <c r="M522" s="214"/>
      <c r="N522" s="214"/>
      <c r="O522" s="214"/>
      <c r="P522" s="214"/>
      <c r="Q522" s="214"/>
      <c r="R522" s="214"/>
      <c r="S522" s="214"/>
      <c r="T522" s="214"/>
      <c r="U522" s="21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/>
      <c r="AF522" s="214"/>
      <c r="AG522" s="214"/>
      <c r="AH522" s="214"/>
      <c r="AI522" s="214"/>
      <c r="AJ522" s="214"/>
      <c r="AK522" s="214"/>
      <c r="AL522" s="214"/>
      <c r="AM522" s="214"/>
      <c r="AN522" s="214"/>
      <c r="AO522" s="214"/>
      <c r="AP522" s="214"/>
      <c r="AQ522" s="214"/>
      <c r="AR522" s="214"/>
      <c r="AS522" s="214"/>
      <c r="AT522" s="214"/>
      <c r="AU522" s="214"/>
      <c r="AV522" s="214"/>
      <c r="AW522" s="214"/>
      <c r="AX522" s="214"/>
      <c r="AY522" s="214"/>
      <c r="AZ522" s="214"/>
      <c r="BA522" s="214"/>
      <c r="BB522" s="214"/>
      <c r="BC522" s="214"/>
      <c r="BD522" s="214"/>
      <c r="BE522" s="214"/>
      <c r="BF522" s="214"/>
      <c r="BG522" s="214"/>
      <c r="BH522" s="214"/>
      <c r="BI522" s="214"/>
      <c r="BJ522" s="214"/>
      <c r="BK522" s="214"/>
      <c r="BL522" s="214"/>
      <c r="BM522" s="214"/>
      <c r="BN522" s="214"/>
      <c r="BO522" s="214"/>
      <c r="BP522" s="214"/>
      <c r="BQ522" s="214"/>
    </row>
    <row r="523" spans="1:69" x14ac:dyDescent="0.2">
      <c r="A523" s="214"/>
      <c r="B523" s="214"/>
      <c r="C523" s="214"/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4"/>
      <c r="T523" s="214"/>
      <c r="U523" s="214"/>
      <c r="V523" s="214"/>
      <c r="W523" s="214"/>
      <c r="X523" s="214"/>
      <c r="Y523" s="214"/>
      <c r="Z523" s="214"/>
      <c r="AA523" s="214"/>
      <c r="AB523" s="214"/>
      <c r="AC523" s="214"/>
      <c r="AD523" s="214"/>
      <c r="AE523" s="214"/>
      <c r="AF523" s="214"/>
      <c r="AG523" s="214"/>
      <c r="AH523" s="214"/>
      <c r="AI523" s="214"/>
      <c r="AJ523" s="214"/>
      <c r="AK523" s="214"/>
      <c r="AL523" s="214"/>
      <c r="AM523" s="214"/>
      <c r="AN523" s="214"/>
      <c r="AO523" s="214"/>
      <c r="AP523" s="214"/>
      <c r="AQ523" s="214"/>
      <c r="AR523" s="214"/>
      <c r="AS523" s="214"/>
      <c r="AT523" s="214"/>
      <c r="AU523" s="214"/>
      <c r="AV523" s="214"/>
      <c r="AW523" s="214"/>
      <c r="AX523" s="214"/>
      <c r="AY523" s="214"/>
      <c r="AZ523" s="214"/>
      <c r="BA523" s="214"/>
      <c r="BB523" s="214"/>
      <c r="BC523" s="214"/>
      <c r="BD523" s="214"/>
      <c r="BE523" s="214"/>
      <c r="BF523" s="214"/>
      <c r="BG523" s="214"/>
      <c r="BH523" s="214"/>
      <c r="BI523" s="214"/>
      <c r="BJ523" s="214"/>
      <c r="BK523" s="214"/>
      <c r="BL523" s="214"/>
      <c r="BM523" s="214"/>
      <c r="BN523" s="214"/>
      <c r="BO523" s="214"/>
      <c r="BP523" s="214"/>
      <c r="BQ523" s="214"/>
    </row>
    <row r="524" spans="1:69" x14ac:dyDescent="0.2">
      <c r="A524" s="214"/>
      <c r="B524" s="214"/>
      <c r="C524" s="214"/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4"/>
      <c r="T524" s="214"/>
      <c r="U524" s="214"/>
      <c r="V524" s="214"/>
      <c r="W524" s="214"/>
      <c r="X524" s="214"/>
      <c r="Y524" s="214"/>
      <c r="Z524" s="214"/>
      <c r="AA524" s="214"/>
      <c r="AB524" s="214"/>
      <c r="AC524" s="214"/>
      <c r="AD524" s="214"/>
      <c r="AE524" s="214"/>
      <c r="AF524" s="214"/>
      <c r="AG524" s="214"/>
      <c r="AH524" s="214"/>
      <c r="AI524" s="214"/>
      <c r="AJ524" s="214"/>
      <c r="AK524" s="214"/>
      <c r="AL524" s="214"/>
      <c r="AM524" s="214"/>
      <c r="AN524" s="214"/>
      <c r="AO524" s="214"/>
      <c r="AP524" s="214"/>
      <c r="AQ524" s="214"/>
      <c r="AR524" s="214"/>
      <c r="AS524" s="214"/>
      <c r="AT524" s="214"/>
      <c r="AU524" s="214"/>
      <c r="AV524" s="214"/>
      <c r="AW524" s="214"/>
      <c r="AX524" s="214"/>
      <c r="AY524" s="214"/>
      <c r="AZ524" s="214"/>
      <c r="BA524" s="214"/>
      <c r="BB524" s="214"/>
      <c r="BC524" s="214"/>
      <c r="BD524" s="214"/>
      <c r="BE524" s="214"/>
      <c r="BF524" s="214"/>
      <c r="BG524" s="214"/>
      <c r="BH524" s="214"/>
      <c r="BI524" s="214"/>
      <c r="BJ524" s="214"/>
      <c r="BK524" s="214"/>
      <c r="BL524" s="214"/>
      <c r="BM524" s="214"/>
      <c r="BN524" s="214"/>
      <c r="BO524" s="214"/>
      <c r="BP524" s="214"/>
      <c r="BQ524" s="214"/>
    </row>
    <row r="525" spans="1:69" x14ac:dyDescent="0.2">
      <c r="A525" s="214"/>
      <c r="B525" s="214"/>
      <c r="C525" s="214"/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4"/>
      <c r="T525" s="214"/>
      <c r="U525" s="214"/>
      <c r="V525" s="214"/>
      <c r="W525" s="214"/>
      <c r="X525" s="214"/>
      <c r="Y525" s="214"/>
      <c r="Z525" s="214"/>
      <c r="AA525" s="214"/>
      <c r="AB525" s="214"/>
      <c r="AC525" s="214"/>
      <c r="AD525" s="214"/>
      <c r="AE525" s="214"/>
      <c r="AF525" s="214"/>
      <c r="AG525" s="214"/>
      <c r="AH525" s="214"/>
      <c r="AI525" s="214"/>
      <c r="AJ525" s="214"/>
      <c r="AK525" s="214"/>
      <c r="AL525" s="214"/>
      <c r="AM525" s="214"/>
      <c r="AN525" s="214"/>
      <c r="AO525" s="214"/>
      <c r="AP525" s="214"/>
      <c r="AQ525" s="214"/>
      <c r="AR525" s="214"/>
      <c r="AS525" s="214"/>
      <c r="AT525" s="214"/>
      <c r="AU525" s="214"/>
      <c r="AV525" s="214"/>
      <c r="AW525" s="214"/>
      <c r="AX525" s="214"/>
      <c r="AY525" s="214"/>
      <c r="AZ525" s="214"/>
      <c r="BA525" s="214"/>
      <c r="BB525" s="214"/>
      <c r="BC525" s="214"/>
      <c r="BD525" s="214"/>
      <c r="BE525" s="214"/>
      <c r="BF525" s="214"/>
      <c r="BG525" s="214"/>
      <c r="BH525" s="214"/>
      <c r="BI525" s="214"/>
      <c r="BJ525" s="214"/>
      <c r="BK525" s="214"/>
      <c r="BL525" s="214"/>
      <c r="BM525" s="214"/>
      <c r="BN525" s="214"/>
      <c r="BO525" s="214"/>
      <c r="BP525" s="214"/>
      <c r="BQ525" s="214"/>
    </row>
    <row r="526" spans="1:69" x14ac:dyDescent="0.2">
      <c r="A526" s="214"/>
      <c r="B526" s="214"/>
      <c r="C526" s="214"/>
      <c r="D526" s="214"/>
      <c r="E526" s="214"/>
      <c r="F526" s="214"/>
      <c r="G526" s="214"/>
      <c r="H526" s="214"/>
      <c r="I526" s="214"/>
      <c r="J526" s="214"/>
      <c r="K526" s="214"/>
      <c r="L526" s="214"/>
      <c r="M526" s="214"/>
      <c r="N526" s="214"/>
      <c r="O526" s="214"/>
      <c r="P526" s="214"/>
      <c r="Q526" s="214"/>
      <c r="R526" s="214"/>
      <c r="S526" s="214"/>
      <c r="T526" s="214"/>
      <c r="U526" s="214"/>
      <c r="V526" s="214"/>
      <c r="W526" s="214"/>
      <c r="X526" s="214"/>
      <c r="Y526" s="214"/>
      <c r="Z526" s="214"/>
      <c r="AA526" s="214"/>
      <c r="AB526" s="214"/>
      <c r="AC526" s="214"/>
      <c r="AD526" s="214"/>
      <c r="AE526" s="214"/>
      <c r="AF526" s="214"/>
      <c r="AG526" s="214"/>
      <c r="AH526" s="214"/>
      <c r="AI526" s="214"/>
      <c r="AJ526" s="214"/>
      <c r="AK526" s="214"/>
      <c r="AL526" s="214"/>
      <c r="AM526" s="214"/>
      <c r="AN526" s="214"/>
      <c r="AO526" s="214"/>
      <c r="AP526" s="214"/>
      <c r="AQ526" s="214"/>
      <c r="AR526" s="214"/>
      <c r="AS526" s="214"/>
      <c r="AT526" s="214"/>
      <c r="AU526" s="214"/>
      <c r="AV526" s="214"/>
      <c r="AW526" s="214"/>
      <c r="AX526" s="214"/>
      <c r="AY526" s="214"/>
      <c r="AZ526" s="214"/>
      <c r="BA526" s="214"/>
      <c r="BB526" s="214"/>
      <c r="BC526" s="214"/>
      <c r="BD526" s="214"/>
      <c r="BE526" s="214"/>
      <c r="BF526" s="214"/>
      <c r="BG526" s="214"/>
      <c r="BH526" s="214"/>
      <c r="BI526" s="214"/>
      <c r="BJ526" s="214"/>
      <c r="BK526" s="214"/>
      <c r="BL526" s="214"/>
      <c r="BM526" s="214"/>
      <c r="BN526" s="214"/>
      <c r="BO526" s="214"/>
      <c r="BP526" s="214"/>
      <c r="BQ526" s="214"/>
    </row>
    <row r="527" spans="1:69" x14ac:dyDescent="0.2">
      <c r="A527" s="214"/>
      <c r="B527" s="214"/>
      <c r="C527" s="214"/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4"/>
      <c r="T527" s="214"/>
      <c r="U527" s="214"/>
      <c r="V527" s="214"/>
      <c r="W527" s="214"/>
      <c r="X527" s="214"/>
      <c r="Y527" s="214"/>
      <c r="Z527" s="214"/>
      <c r="AA527" s="214"/>
      <c r="AB527" s="214"/>
      <c r="AC527" s="214"/>
      <c r="AD527" s="214"/>
      <c r="AE527" s="214"/>
      <c r="AF527" s="214"/>
      <c r="AG527" s="214"/>
      <c r="AH527" s="214"/>
      <c r="AI527" s="214"/>
      <c r="AJ527" s="214"/>
      <c r="AK527" s="214"/>
      <c r="AL527" s="214"/>
      <c r="AM527" s="214"/>
      <c r="AN527" s="214"/>
      <c r="AO527" s="214"/>
      <c r="AP527" s="214"/>
      <c r="AQ527" s="214"/>
      <c r="AR527" s="214"/>
      <c r="AS527" s="214"/>
      <c r="AT527" s="214"/>
      <c r="AU527" s="214"/>
      <c r="AV527" s="214"/>
      <c r="AW527" s="214"/>
      <c r="AX527" s="214"/>
      <c r="AY527" s="214"/>
      <c r="AZ527" s="214"/>
      <c r="BA527" s="214"/>
      <c r="BB527" s="214"/>
      <c r="BC527" s="214"/>
      <c r="BD527" s="214"/>
      <c r="BE527" s="214"/>
      <c r="BF527" s="214"/>
      <c r="BG527" s="214"/>
      <c r="BH527" s="214"/>
      <c r="BI527" s="214"/>
      <c r="BJ527" s="214"/>
      <c r="BK527" s="214"/>
      <c r="BL527" s="214"/>
      <c r="BM527" s="214"/>
      <c r="BN527" s="214"/>
      <c r="BO527" s="214"/>
      <c r="BP527" s="214"/>
      <c r="BQ527" s="214"/>
    </row>
    <row r="528" spans="1:69" x14ac:dyDescent="0.2">
      <c r="A528" s="214"/>
      <c r="B528" s="214"/>
      <c r="C528" s="214"/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/>
      <c r="AF528" s="214"/>
      <c r="AG528" s="214"/>
      <c r="AH528" s="214"/>
      <c r="AI528" s="214"/>
      <c r="AJ528" s="214"/>
      <c r="AK528" s="214"/>
      <c r="AL528" s="214"/>
      <c r="AM528" s="214"/>
      <c r="AN528" s="214"/>
      <c r="AO528" s="214"/>
      <c r="AP528" s="214"/>
      <c r="AQ528" s="214"/>
      <c r="AR528" s="214"/>
      <c r="AS528" s="214"/>
      <c r="AT528" s="214"/>
      <c r="AU528" s="214"/>
      <c r="AV528" s="214"/>
      <c r="AW528" s="214"/>
      <c r="AX528" s="214"/>
      <c r="AY528" s="214"/>
      <c r="AZ528" s="214"/>
      <c r="BA528" s="214"/>
      <c r="BB528" s="214"/>
      <c r="BC528" s="214"/>
      <c r="BD528" s="214"/>
      <c r="BE528" s="214"/>
      <c r="BF528" s="214"/>
      <c r="BG528" s="214"/>
      <c r="BH528" s="214"/>
      <c r="BI528" s="214"/>
      <c r="BJ528" s="214"/>
      <c r="BK528" s="214"/>
      <c r="BL528" s="214"/>
      <c r="BM528" s="214"/>
      <c r="BN528" s="214"/>
      <c r="BO528" s="214"/>
      <c r="BP528" s="214"/>
      <c r="BQ528" s="214"/>
    </row>
    <row r="529" spans="1:69" x14ac:dyDescent="0.2">
      <c r="A529" s="214"/>
      <c r="B529" s="214"/>
      <c r="C529" s="214"/>
      <c r="D529" s="214"/>
      <c r="E529" s="214"/>
      <c r="F529" s="214"/>
      <c r="G529" s="214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  <c r="BI529" s="214"/>
      <c r="BJ529" s="214"/>
      <c r="BK529" s="214"/>
      <c r="BL529" s="214"/>
      <c r="BM529" s="214"/>
      <c r="BN529" s="214"/>
      <c r="BO529" s="214"/>
      <c r="BP529" s="214"/>
      <c r="BQ529" s="214"/>
    </row>
    <row r="530" spans="1:69" x14ac:dyDescent="0.2">
      <c r="A530" s="214"/>
      <c r="B530" s="214"/>
      <c r="C530" s="214"/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  <c r="AF530" s="214"/>
      <c r="AG530" s="214"/>
      <c r="AH530" s="214"/>
      <c r="AI530" s="214"/>
      <c r="AJ530" s="214"/>
      <c r="AK530" s="214"/>
      <c r="AL530" s="214"/>
      <c r="AM530" s="214"/>
      <c r="AN530" s="214"/>
      <c r="AO530" s="214"/>
      <c r="AP530" s="214"/>
      <c r="AQ530" s="214"/>
      <c r="AR530" s="214"/>
      <c r="AS530" s="214"/>
      <c r="AT530" s="214"/>
      <c r="AU530" s="214"/>
      <c r="AV530" s="214"/>
      <c r="AW530" s="214"/>
      <c r="AX530" s="214"/>
      <c r="AY530" s="214"/>
      <c r="AZ530" s="214"/>
      <c r="BA530" s="214"/>
      <c r="BB530" s="214"/>
      <c r="BC530" s="214"/>
      <c r="BD530" s="214"/>
      <c r="BE530" s="214"/>
      <c r="BF530" s="214"/>
      <c r="BG530" s="214"/>
      <c r="BH530" s="214"/>
      <c r="BI530" s="214"/>
      <c r="BJ530" s="214"/>
      <c r="BK530" s="214"/>
      <c r="BL530" s="214"/>
      <c r="BM530" s="214"/>
      <c r="BN530" s="214"/>
      <c r="BO530" s="214"/>
      <c r="BP530" s="214"/>
      <c r="BQ530" s="214"/>
    </row>
    <row r="531" spans="1:69" x14ac:dyDescent="0.2">
      <c r="A531" s="214"/>
      <c r="B531" s="214"/>
      <c r="C531" s="214"/>
      <c r="D531" s="214"/>
      <c r="E531" s="214"/>
      <c r="F531" s="214"/>
      <c r="G531" s="214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  <c r="BI531" s="214"/>
      <c r="BJ531" s="214"/>
      <c r="BK531" s="214"/>
      <c r="BL531" s="214"/>
      <c r="BM531" s="214"/>
      <c r="BN531" s="214"/>
      <c r="BO531" s="214"/>
      <c r="BP531" s="214"/>
      <c r="BQ531" s="214"/>
    </row>
    <row r="532" spans="1:69" x14ac:dyDescent="0.2">
      <c r="A532" s="214"/>
      <c r="B532" s="214"/>
      <c r="C532" s="214"/>
      <c r="D532" s="214"/>
      <c r="E532" s="214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  <c r="BI532" s="214"/>
      <c r="BJ532" s="214"/>
      <c r="BK532" s="214"/>
      <c r="BL532" s="214"/>
      <c r="BM532" s="214"/>
      <c r="BN532" s="214"/>
      <c r="BO532" s="214"/>
      <c r="BP532" s="214"/>
      <c r="BQ532" s="214"/>
    </row>
    <row r="533" spans="1:69" x14ac:dyDescent="0.2">
      <c r="A533" s="214"/>
      <c r="B533" s="214"/>
      <c r="C533" s="214"/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  <c r="BI533" s="214"/>
      <c r="BJ533" s="214"/>
      <c r="BK533" s="214"/>
      <c r="BL533" s="214"/>
      <c r="BM533" s="214"/>
      <c r="BN533" s="214"/>
      <c r="BO533" s="214"/>
      <c r="BP533" s="214"/>
      <c r="BQ533" s="214"/>
    </row>
    <row r="534" spans="1:69" x14ac:dyDescent="0.2">
      <c r="A534" s="214"/>
      <c r="B534" s="214"/>
      <c r="C534" s="214"/>
      <c r="D534" s="214"/>
      <c r="E534" s="214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4"/>
      <c r="BB534" s="214"/>
      <c r="BC534" s="214"/>
      <c r="BD534" s="214"/>
      <c r="BE534" s="214"/>
      <c r="BF534" s="214"/>
      <c r="BG534" s="214"/>
      <c r="BH534" s="214"/>
      <c r="BI534" s="214"/>
      <c r="BJ534" s="214"/>
      <c r="BK534" s="214"/>
      <c r="BL534" s="214"/>
      <c r="BM534" s="214"/>
      <c r="BN534" s="214"/>
      <c r="BO534" s="214"/>
      <c r="BP534" s="214"/>
      <c r="BQ534" s="214"/>
    </row>
    <row r="535" spans="1:69" x14ac:dyDescent="0.2">
      <c r="A535" s="214"/>
      <c r="B535" s="214"/>
      <c r="C535" s="214"/>
      <c r="D535" s="214"/>
      <c r="E535" s="214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  <c r="BI535" s="214"/>
      <c r="BJ535" s="214"/>
      <c r="BK535" s="214"/>
      <c r="BL535" s="214"/>
      <c r="BM535" s="214"/>
      <c r="BN535" s="214"/>
      <c r="BO535" s="214"/>
      <c r="BP535" s="214"/>
      <c r="BQ535" s="214"/>
    </row>
    <row r="536" spans="1:69" x14ac:dyDescent="0.2">
      <c r="A536" s="214"/>
      <c r="B536" s="214"/>
      <c r="C536" s="214"/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  <c r="BI536" s="214"/>
      <c r="BJ536" s="214"/>
      <c r="BK536" s="214"/>
      <c r="BL536" s="214"/>
      <c r="BM536" s="214"/>
      <c r="BN536" s="214"/>
      <c r="BO536" s="214"/>
      <c r="BP536" s="214"/>
      <c r="BQ536" s="214"/>
    </row>
    <row r="537" spans="1:69" x14ac:dyDescent="0.2">
      <c r="A537" s="214"/>
      <c r="B537" s="214"/>
      <c r="C537" s="214"/>
      <c r="D537" s="214"/>
      <c r="E537" s="214"/>
      <c r="F537" s="214"/>
      <c r="G537" s="214"/>
      <c r="H537" s="214"/>
      <c r="I537" s="214"/>
      <c r="J537" s="214"/>
      <c r="K537" s="214"/>
      <c r="L537" s="214"/>
      <c r="M537" s="214"/>
      <c r="N537" s="214"/>
      <c r="O537" s="214"/>
      <c r="P537" s="214"/>
      <c r="Q537" s="214"/>
      <c r="R537" s="214"/>
      <c r="S537" s="214"/>
      <c r="T537" s="214"/>
      <c r="U537" s="214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214"/>
      <c r="AT537" s="214"/>
      <c r="AU537" s="214"/>
      <c r="AV537" s="214"/>
      <c r="AW537" s="214"/>
      <c r="AX537" s="214"/>
      <c r="AY537" s="214"/>
      <c r="AZ537" s="214"/>
      <c r="BA537" s="214"/>
      <c r="BB537" s="214"/>
      <c r="BC537" s="214"/>
      <c r="BD537" s="214"/>
      <c r="BE537" s="214"/>
      <c r="BF537" s="214"/>
      <c r="BG537" s="214"/>
      <c r="BH537" s="214"/>
      <c r="BI537" s="214"/>
      <c r="BJ537" s="214"/>
      <c r="BK537" s="214"/>
      <c r="BL537" s="214"/>
      <c r="BM537" s="214"/>
      <c r="BN537" s="214"/>
      <c r="BO537" s="214"/>
      <c r="BP537" s="214"/>
      <c r="BQ537" s="214"/>
    </row>
    <row r="538" spans="1:69" x14ac:dyDescent="0.2">
      <c r="A538" s="214"/>
      <c r="B538" s="214"/>
      <c r="C538" s="214"/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4"/>
      <c r="T538" s="214"/>
      <c r="U538" s="214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214"/>
      <c r="AT538" s="214"/>
      <c r="AU538" s="214"/>
      <c r="AV538" s="214"/>
      <c r="AW538" s="214"/>
      <c r="AX538" s="214"/>
      <c r="AY538" s="214"/>
      <c r="AZ538" s="214"/>
      <c r="BA538" s="214"/>
      <c r="BB538" s="214"/>
      <c r="BC538" s="214"/>
      <c r="BD538" s="214"/>
      <c r="BE538" s="214"/>
      <c r="BF538" s="214"/>
      <c r="BG538" s="214"/>
      <c r="BH538" s="214"/>
      <c r="BI538" s="214"/>
      <c r="BJ538" s="214"/>
      <c r="BK538" s="214"/>
      <c r="BL538" s="214"/>
      <c r="BM538" s="214"/>
      <c r="BN538" s="214"/>
      <c r="BO538" s="214"/>
      <c r="BP538" s="214"/>
      <c r="BQ538" s="214"/>
    </row>
    <row r="539" spans="1:69" x14ac:dyDescent="0.2">
      <c r="A539" s="214"/>
      <c r="B539" s="214"/>
      <c r="C539" s="214"/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4"/>
      <c r="T539" s="214"/>
      <c r="U539" s="214"/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/>
      <c r="AF539" s="214"/>
      <c r="AG539" s="214"/>
      <c r="AH539" s="214"/>
      <c r="AI539" s="214"/>
      <c r="AJ539" s="214"/>
      <c r="AK539" s="214"/>
      <c r="AL539" s="214"/>
      <c r="AM539" s="214"/>
      <c r="AN539" s="214"/>
      <c r="AO539" s="214"/>
      <c r="AP539" s="214"/>
      <c r="AQ539" s="214"/>
      <c r="AR539" s="214"/>
      <c r="AS539" s="214"/>
      <c r="AT539" s="214"/>
      <c r="AU539" s="214"/>
      <c r="AV539" s="214"/>
      <c r="AW539" s="214"/>
      <c r="AX539" s="214"/>
      <c r="AY539" s="214"/>
      <c r="AZ539" s="214"/>
      <c r="BA539" s="214"/>
      <c r="BB539" s="214"/>
      <c r="BC539" s="214"/>
      <c r="BD539" s="214"/>
      <c r="BE539" s="214"/>
      <c r="BF539" s="214"/>
      <c r="BG539" s="214"/>
      <c r="BH539" s="214"/>
      <c r="BI539" s="214"/>
      <c r="BJ539" s="214"/>
      <c r="BK539" s="214"/>
      <c r="BL539" s="214"/>
      <c r="BM539" s="214"/>
      <c r="BN539" s="214"/>
      <c r="BO539" s="214"/>
      <c r="BP539" s="214"/>
      <c r="BQ539" s="214"/>
    </row>
    <row r="540" spans="1:69" x14ac:dyDescent="0.2">
      <c r="A540" s="214"/>
      <c r="B540" s="214"/>
      <c r="C540" s="214"/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4"/>
      <c r="T540" s="214"/>
      <c r="U540" s="214"/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/>
      <c r="AF540" s="214"/>
      <c r="AG540" s="214"/>
      <c r="AH540" s="214"/>
      <c r="AI540" s="214"/>
      <c r="AJ540" s="214"/>
      <c r="AK540" s="214"/>
      <c r="AL540" s="214"/>
      <c r="AM540" s="214"/>
      <c r="AN540" s="214"/>
      <c r="AO540" s="214"/>
      <c r="AP540" s="214"/>
      <c r="AQ540" s="214"/>
      <c r="AR540" s="214"/>
      <c r="AS540" s="214"/>
      <c r="AT540" s="214"/>
      <c r="AU540" s="214"/>
      <c r="AV540" s="214"/>
      <c r="AW540" s="214"/>
      <c r="AX540" s="214"/>
      <c r="AY540" s="214"/>
      <c r="AZ540" s="214"/>
      <c r="BA540" s="214"/>
      <c r="BB540" s="214"/>
      <c r="BC540" s="214"/>
      <c r="BD540" s="214"/>
      <c r="BE540" s="214"/>
      <c r="BF540" s="214"/>
      <c r="BG540" s="214"/>
      <c r="BH540" s="214"/>
      <c r="BI540" s="214"/>
      <c r="BJ540" s="214"/>
      <c r="BK540" s="214"/>
      <c r="BL540" s="214"/>
      <c r="BM540" s="214"/>
      <c r="BN540" s="214"/>
      <c r="BO540" s="214"/>
      <c r="BP540" s="214"/>
      <c r="BQ540" s="214"/>
    </row>
    <row r="541" spans="1:69" x14ac:dyDescent="0.2">
      <c r="A541" s="214"/>
      <c r="B541" s="214"/>
      <c r="C541" s="214"/>
      <c r="D541" s="214"/>
      <c r="E541" s="214"/>
      <c r="F541" s="214"/>
      <c r="G541" s="214"/>
      <c r="H541" s="214"/>
      <c r="I541" s="214"/>
      <c r="J541" s="214"/>
      <c r="K541" s="214"/>
      <c r="L541" s="214"/>
      <c r="M541" s="214"/>
      <c r="N541" s="214"/>
      <c r="O541" s="214"/>
      <c r="P541" s="214"/>
      <c r="Q541" s="214"/>
      <c r="R541" s="214"/>
      <c r="S541" s="214"/>
      <c r="T541" s="214"/>
      <c r="U541" s="214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/>
      <c r="AF541" s="214"/>
      <c r="AG541" s="214"/>
      <c r="AH541" s="214"/>
      <c r="AI541" s="214"/>
      <c r="AJ541" s="214"/>
      <c r="AK541" s="214"/>
      <c r="AL541" s="214"/>
      <c r="AM541" s="214"/>
      <c r="AN541" s="214"/>
      <c r="AO541" s="214"/>
      <c r="AP541" s="214"/>
      <c r="AQ541" s="214"/>
      <c r="AR541" s="214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</row>
    <row r="542" spans="1:69" x14ac:dyDescent="0.2">
      <c r="A542" s="214"/>
      <c r="B542" s="214"/>
      <c r="C542" s="214"/>
      <c r="D542" s="214"/>
      <c r="E542" s="214"/>
      <c r="F542" s="214"/>
      <c r="G542" s="214"/>
      <c r="H542" s="214"/>
      <c r="I542" s="214"/>
      <c r="J542" s="214"/>
      <c r="K542" s="214"/>
      <c r="L542" s="214"/>
      <c r="M542" s="214"/>
      <c r="N542" s="214"/>
      <c r="O542" s="214"/>
      <c r="P542" s="214"/>
      <c r="Q542" s="214"/>
      <c r="R542" s="214"/>
      <c r="S542" s="214"/>
      <c r="T542" s="214"/>
      <c r="U542" s="214"/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/>
      <c r="AF542" s="214"/>
      <c r="AG542" s="214"/>
      <c r="AH542" s="214"/>
      <c r="AI542" s="214"/>
      <c r="AJ542" s="214"/>
      <c r="AK542" s="214"/>
      <c r="AL542" s="214"/>
      <c r="AM542" s="214"/>
      <c r="AN542" s="214"/>
      <c r="AO542" s="214"/>
      <c r="AP542" s="214"/>
      <c r="AQ542" s="214"/>
      <c r="AR542" s="214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</row>
    <row r="543" spans="1:69" x14ac:dyDescent="0.2">
      <c r="A543" s="214"/>
      <c r="B543" s="214"/>
      <c r="C543" s="214"/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4"/>
      <c r="T543" s="214"/>
      <c r="U543" s="214"/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/>
      <c r="AF543" s="214"/>
      <c r="AG543" s="214"/>
      <c r="AH543" s="214"/>
      <c r="AI543" s="214"/>
      <c r="AJ543" s="214"/>
      <c r="AK543" s="214"/>
      <c r="AL543" s="214"/>
      <c r="AM543" s="214"/>
      <c r="AN543" s="214"/>
      <c r="AO543" s="214"/>
      <c r="AP543" s="214"/>
      <c r="AQ543" s="214"/>
      <c r="AR543" s="214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</row>
    <row r="544" spans="1:69" x14ac:dyDescent="0.2">
      <c r="A544" s="214"/>
      <c r="B544" s="214"/>
      <c r="C544" s="214"/>
      <c r="D544" s="214"/>
      <c r="E544" s="214"/>
      <c r="F544" s="214"/>
      <c r="G544" s="214"/>
      <c r="H544" s="214"/>
      <c r="I544" s="214"/>
      <c r="J544" s="214"/>
      <c r="K544" s="214"/>
      <c r="L544" s="214"/>
      <c r="M544" s="214"/>
      <c r="N544" s="214"/>
      <c r="O544" s="214"/>
      <c r="P544" s="214"/>
      <c r="Q544" s="214"/>
      <c r="R544" s="214"/>
      <c r="S544" s="214"/>
      <c r="T544" s="214"/>
      <c r="U544" s="214"/>
      <c r="V544" s="214"/>
      <c r="W544" s="214"/>
      <c r="X544" s="214"/>
      <c r="Y544" s="214"/>
      <c r="Z544" s="214"/>
      <c r="AA544" s="214"/>
      <c r="AB544" s="214"/>
      <c r="AC544" s="214"/>
      <c r="AD544" s="214"/>
      <c r="AE544" s="214"/>
      <c r="AF544" s="214"/>
      <c r="AG544" s="214"/>
      <c r="AH544" s="214"/>
      <c r="AI544" s="214"/>
      <c r="AJ544" s="214"/>
      <c r="AK544" s="214"/>
      <c r="AL544" s="214"/>
      <c r="AM544" s="214"/>
      <c r="AN544" s="214"/>
      <c r="AO544" s="214"/>
      <c r="AP544" s="214"/>
      <c r="AQ544" s="214"/>
      <c r="AR544" s="214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</row>
    <row r="545" spans="1:69" x14ac:dyDescent="0.2">
      <c r="A545" s="214"/>
      <c r="B545" s="214"/>
      <c r="C545" s="214"/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4"/>
      <c r="T545" s="214"/>
      <c r="U545" s="214"/>
      <c r="V545" s="214"/>
      <c r="W545" s="214"/>
      <c r="X545" s="214"/>
      <c r="Y545" s="214"/>
      <c r="Z545" s="214"/>
      <c r="AA545" s="214"/>
      <c r="AB545" s="214"/>
      <c r="AC545" s="214"/>
      <c r="AD545" s="214"/>
      <c r="AE545" s="214"/>
      <c r="AF545" s="214"/>
      <c r="AG545" s="214"/>
      <c r="AH545" s="214"/>
      <c r="AI545" s="214"/>
      <c r="AJ545" s="214"/>
      <c r="AK545" s="214"/>
      <c r="AL545" s="214"/>
      <c r="AM545" s="214"/>
      <c r="AN545" s="214"/>
      <c r="AO545" s="214"/>
      <c r="AP545" s="214"/>
      <c r="AQ545" s="214"/>
      <c r="AR545" s="214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</row>
    <row r="546" spans="1:69" x14ac:dyDescent="0.2">
      <c r="A546" s="214"/>
      <c r="B546" s="214"/>
      <c r="C546" s="214"/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/>
      <c r="AF546" s="214"/>
      <c r="AG546" s="214"/>
      <c r="AH546" s="214"/>
      <c r="AI546" s="214"/>
      <c r="AJ546" s="214"/>
      <c r="AK546" s="214"/>
      <c r="AL546" s="214"/>
      <c r="AM546" s="214"/>
      <c r="AN546" s="214"/>
      <c r="AO546" s="214"/>
      <c r="AP546" s="214"/>
      <c r="AQ546" s="214"/>
      <c r="AR546" s="214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</row>
    <row r="547" spans="1:69" x14ac:dyDescent="0.2">
      <c r="A547" s="214"/>
      <c r="B547" s="214"/>
      <c r="C547" s="214"/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4"/>
      <c r="T547" s="214"/>
      <c r="U547" s="214"/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/>
      <c r="AF547" s="214"/>
      <c r="AG547" s="214"/>
      <c r="AH547" s="214"/>
      <c r="AI547" s="214"/>
      <c r="AJ547" s="214"/>
      <c r="AK547" s="214"/>
      <c r="AL547" s="214"/>
      <c r="AM547" s="214"/>
      <c r="AN547" s="214"/>
      <c r="AO547" s="214"/>
      <c r="AP547" s="214"/>
      <c r="AQ547" s="214"/>
      <c r="AR547" s="214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</row>
    <row r="548" spans="1:69" x14ac:dyDescent="0.2">
      <c r="A548" s="214"/>
      <c r="B548" s="214"/>
      <c r="C548" s="214"/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4"/>
      <c r="T548" s="214"/>
      <c r="U548" s="214"/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/>
      <c r="AF548" s="214"/>
      <c r="AG548" s="214"/>
      <c r="AH548" s="214"/>
      <c r="AI548" s="214"/>
      <c r="AJ548" s="214"/>
      <c r="AK548" s="214"/>
      <c r="AL548" s="214"/>
      <c r="AM548" s="214"/>
      <c r="AN548" s="214"/>
      <c r="AO548" s="214"/>
      <c r="AP548" s="214"/>
      <c r="AQ548" s="214"/>
      <c r="AR548" s="214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</row>
    <row r="549" spans="1:69" x14ac:dyDescent="0.2">
      <c r="A549" s="214"/>
      <c r="B549" s="214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4"/>
      <c r="AR549" s="214"/>
      <c r="AS549" s="214"/>
      <c r="AT549" s="214"/>
      <c r="AU549" s="214"/>
      <c r="AV549" s="214"/>
      <c r="AW549" s="214"/>
      <c r="AX549" s="214"/>
      <c r="AY549" s="214"/>
      <c r="AZ549" s="214"/>
      <c r="BA549" s="214"/>
      <c r="BB549" s="214"/>
      <c r="BC549" s="214"/>
      <c r="BD549" s="214"/>
      <c r="BE549" s="214"/>
      <c r="BF549" s="214"/>
      <c r="BG549" s="214"/>
      <c r="BH549" s="214"/>
      <c r="BI549" s="214"/>
      <c r="BJ549" s="214"/>
      <c r="BK549" s="214"/>
      <c r="BL549" s="214"/>
      <c r="BM549" s="214"/>
      <c r="BN549" s="214"/>
      <c r="BO549" s="214"/>
      <c r="BP549" s="214"/>
      <c r="BQ549" s="214"/>
    </row>
    <row r="550" spans="1:69" x14ac:dyDescent="0.2">
      <c r="A550" s="214"/>
      <c r="B550" s="214"/>
      <c r="C550" s="214"/>
      <c r="D550" s="214"/>
      <c r="E550" s="214"/>
      <c r="F550" s="214"/>
      <c r="G550" s="214"/>
      <c r="H550" s="214"/>
      <c r="I550" s="214"/>
      <c r="J550" s="214"/>
      <c r="K550" s="214"/>
      <c r="L550" s="214"/>
      <c r="M550" s="214"/>
      <c r="N550" s="214"/>
      <c r="O550" s="214"/>
      <c r="P550" s="214"/>
      <c r="Q550" s="214"/>
      <c r="R550" s="214"/>
      <c r="S550" s="214"/>
      <c r="T550" s="214"/>
      <c r="U550" s="21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/>
      <c r="AF550" s="214"/>
      <c r="AG550" s="214"/>
      <c r="AH550" s="214"/>
      <c r="AI550" s="214"/>
      <c r="AJ550" s="214"/>
      <c r="AK550" s="214"/>
      <c r="AL550" s="214"/>
      <c r="AM550" s="214"/>
      <c r="AN550" s="214"/>
      <c r="AO550" s="214"/>
      <c r="AP550" s="214"/>
      <c r="AQ550" s="214"/>
      <c r="AR550" s="214"/>
      <c r="AS550" s="214"/>
      <c r="AT550" s="214"/>
      <c r="AU550" s="214"/>
      <c r="AV550" s="214"/>
      <c r="AW550" s="214"/>
      <c r="AX550" s="214"/>
      <c r="AY550" s="214"/>
      <c r="AZ550" s="214"/>
      <c r="BA550" s="214"/>
      <c r="BB550" s="214"/>
      <c r="BC550" s="214"/>
      <c r="BD550" s="214"/>
      <c r="BE550" s="214"/>
      <c r="BF550" s="214"/>
      <c r="BG550" s="214"/>
      <c r="BH550" s="214"/>
      <c r="BI550" s="214"/>
      <c r="BJ550" s="214"/>
      <c r="BK550" s="214"/>
      <c r="BL550" s="214"/>
      <c r="BM550" s="214"/>
      <c r="BN550" s="214"/>
      <c r="BO550" s="214"/>
      <c r="BP550" s="214"/>
      <c r="BQ550" s="214"/>
    </row>
    <row r="551" spans="1:69" x14ac:dyDescent="0.2">
      <c r="A551" s="214"/>
      <c r="B551" s="214"/>
      <c r="C551" s="214"/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4"/>
      <c r="T551" s="214"/>
      <c r="U551" s="21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/>
      <c r="AF551" s="214"/>
      <c r="AG551" s="214"/>
      <c r="AH551" s="214"/>
      <c r="AI551" s="214"/>
      <c r="AJ551" s="214"/>
      <c r="AK551" s="214"/>
      <c r="AL551" s="214"/>
      <c r="AM551" s="214"/>
      <c r="AN551" s="214"/>
      <c r="AO551" s="214"/>
      <c r="AP551" s="214"/>
      <c r="AQ551" s="214"/>
      <c r="AR551" s="214"/>
      <c r="AS551" s="214"/>
      <c r="AT551" s="214"/>
      <c r="AU551" s="214"/>
      <c r="AV551" s="214"/>
      <c r="AW551" s="214"/>
      <c r="AX551" s="214"/>
      <c r="AY551" s="214"/>
      <c r="AZ551" s="214"/>
      <c r="BA551" s="214"/>
      <c r="BB551" s="214"/>
      <c r="BC551" s="214"/>
      <c r="BD551" s="214"/>
      <c r="BE551" s="214"/>
      <c r="BF551" s="214"/>
      <c r="BG551" s="214"/>
      <c r="BH551" s="214"/>
      <c r="BI551" s="214"/>
      <c r="BJ551" s="214"/>
      <c r="BK551" s="214"/>
      <c r="BL551" s="214"/>
      <c r="BM551" s="214"/>
      <c r="BN551" s="214"/>
      <c r="BO551" s="214"/>
      <c r="BP551" s="214"/>
      <c r="BQ551" s="214"/>
    </row>
    <row r="552" spans="1:69" x14ac:dyDescent="0.2">
      <c r="A552" s="214"/>
      <c r="B552" s="214"/>
      <c r="C552" s="214"/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/>
      <c r="AF552" s="214"/>
      <c r="AG552" s="214"/>
      <c r="AH552" s="214"/>
      <c r="AI552" s="214"/>
      <c r="AJ552" s="214"/>
      <c r="AK552" s="214"/>
      <c r="AL552" s="214"/>
      <c r="AM552" s="214"/>
      <c r="AN552" s="214"/>
      <c r="AO552" s="214"/>
      <c r="AP552" s="214"/>
      <c r="AQ552" s="214"/>
      <c r="AR552" s="214"/>
      <c r="AS552" s="214"/>
      <c r="AT552" s="214"/>
      <c r="AU552" s="214"/>
      <c r="AV552" s="214"/>
      <c r="AW552" s="214"/>
      <c r="AX552" s="214"/>
      <c r="AY552" s="214"/>
      <c r="AZ552" s="214"/>
      <c r="BA552" s="214"/>
      <c r="BB552" s="214"/>
      <c r="BC552" s="214"/>
      <c r="BD552" s="214"/>
      <c r="BE552" s="214"/>
      <c r="BF552" s="214"/>
      <c r="BG552" s="214"/>
      <c r="BH552" s="214"/>
      <c r="BI552" s="214"/>
      <c r="BJ552" s="214"/>
      <c r="BK552" s="214"/>
      <c r="BL552" s="214"/>
      <c r="BM552" s="214"/>
      <c r="BN552" s="214"/>
      <c r="BO552" s="214"/>
      <c r="BP552" s="214"/>
      <c r="BQ552" s="214"/>
    </row>
    <row r="553" spans="1:69" x14ac:dyDescent="0.2">
      <c r="A553" s="214"/>
      <c r="B553" s="214"/>
      <c r="C553" s="214"/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/>
      <c r="AF553" s="214"/>
      <c r="AG553" s="214"/>
      <c r="AH553" s="214"/>
      <c r="AI553" s="214"/>
      <c r="AJ553" s="214"/>
      <c r="AK553" s="214"/>
      <c r="AL553" s="214"/>
      <c r="AM553" s="214"/>
      <c r="AN553" s="214"/>
      <c r="AO553" s="214"/>
      <c r="AP553" s="214"/>
      <c r="AQ553" s="214"/>
      <c r="AR553" s="214"/>
      <c r="AS553" s="214"/>
      <c r="AT553" s="214"/>
      <c r="AU553" s="214"/>
      <c r="AV553" s="214"/>
      <c r="AW553" s="214"/>
      <c r="AX553" s="214"/>
      <c r="AY553" s="214"/>
      <c r="AZ553" s="214"/>
      <c r="BA553" s="214"/>
      <c r="BB553" s="214"/>
      <c r="BC553" s="214"/>
      <c r="BD553" s="214"/>
      <c r="BE553" s="214"/>
      <c r="BF553" s="214"/>
      <c r="BG553" s="214"/>
      <c r="BH553" s="214"/>
      <c r="BI553" s="214"/>
      <c r="BJ553" s="214"/>
      <c r="BK553" s="214"/>
      <c r="BL553" s="214"/>
      <c r="BM553" s="214"/>
      <c r="BN553" s="214"/>
      <c r="BO553" s="214"/>
      <c r="BP553" s="214"/>
      <c r="BQ553" s="214"/>
    </row>
    <row r="554" spans="1:69" x14ac:dyDescent="0.2">
      <c r="A554" s="214"/>
      <c r="B554" s="214"/>
      <c r="C554" s="214"/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4"/>
      <c r="T554" s="214"/>
      <c r="U554" s="214"/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/>
      <c r="AF554" s="214"/>
      <c r="AG554" s="214"/>
      <c r="AH554" s="214"/>
      <c r="AI554" s="214"/>
      <c r="AJ554" s="214"/>
      <c r="AK554" s="214"/>
      <c r="AL554" s="214"/>
      <c r="AM554" s="214"/>
      <c r="AN554" s="214"/>
      <c r="AO554" s="214"/>
      <c r="AP554" s="214"/>
      <c r="AQ554" s="214"/>
      <c r="AR554" s="214"/>
      <c r="AS554" s="214"/>
      <c r="AT554" s="214"/>
      <c r="AU554" s="214"/>
      <c r="AV554" s="214"/>
      <c r="AW554" s="214"/>
      <c r="AX554" s="214"/>
      <c r="AY554" s="214"/>
      <c r="AZ554" s="214"/>
      <c r="BA554" s="214"/>
      <c r="BB554" s="214"/>
      <c r="BC554" s="214"/>
      <c r="BD554" s="214"/>
      <c r="BE554" s="214"/>
      <c r="BF554" s="214"/>
      <c r="BG554" s="214"/>
      <c r="BH554" s="214"/>
      <c r="BI554" s="214"/>
      <c r="BJ554" s="214"/>
      <c r="BK554" s="214"/>
      <c r="BL554" s="214"/>
      <c r="BM554" s="214"/>
      <c r="BN554" s="214"/>
      <c r="BO554" s="214"/>
      <c r="BP554" s="214"/>
      <c r="BQ554" s="214"/>
    </row>
    <row r="555" spans="1:69" x14ac:dyDescent="0.2">
      <c r="A555" s="214"/>
      <c r="B555" s="214"/>
      <c r="C555" s="214"/>
      <c r="D555" s="214"/>
      <c r="E555" s="214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4"/>
      <c r="T555" s="214"/>
      <c r="U555" s="214"/>
      <c r="V555" s="214"/>
      <c r="W555" s="214"/>
      <c r="X555" s="214"/>
      <c r="Y555" s="214"/>
      <c r="Z555" s="214"/>
      <c r="AA555" s="214"/>
      <c r="AB555" s="214"/>
      <c r="AC555" s="214"/>
      <c r="AD555" s="214"/>
      <c r="AE555" s="214"/>
      <c r="AF555" s="214"/>
      <c r="AG555" s="214"/>
      <c r="AH555" s="214"/>
      <c r="AI555" s="214"/>
      <c r="AJ555" s="214"/>
      <c r="AK555" s="214"/>
      <c r="AL555" s="214"/>
      <c r="AM555" s="214"/>
      <c r="AN555" s="214"/>
      <c r="AO555" s="214"/>
      <c r="AP555" s="214"/>
      <c r="AQ555" s="214"/>
      <c r="AR555" s="214"/>
      <c r="AS555" s="214"/>
      <c r="AT555" s="214"/>
      <c r="AU555" s="214"/>
      <c r="AV555" s="214"/>
      <c r="AW555" s="214"/>
      <c r="AX555" s="214"/>
      <c r="AY555" s="214"/>
      <c r="AZ555" s="214"/>
      <c r="BA555" s="214"/>
      <c r="BB555" s="214"/>
      <c r="BC555" s="214"/>
      <c r="BD555" s="214"/>
      <c r="BE555" s="214"/>
      <c r="BF555" s="214"/>
      <c r="BG555" s="214"/>
      <c r="BH555" s="214"/>
      <c r="BI555" s="214"/>
      <c r="BJ555" s="214"/>
      <c r="BK555" s="214"/>
      <c r="BL555" s="214"/>
      <c r="BM555" s="214"/>
      <c r="BN555" s="214"/>
      <c r="BO555" s="214"/>
      <c r="BP555" s="214"/>
      <c r="BQ555" s="214"/>
    </row>
    <row r="556" spans="1:69" x14ac:dyDescent="0.2">
      <c r="A556" s="214"/>
      <c r="B556" s="214"/>
      <c r="C556" s="214"/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4"/>
      <c r="T556" s="214"/>
      <c r="U556" s="214"/>
      <c r="V556" s="214"/>
      <c r="W556" s="214"/>
      <c r="X556" s="214"/>
      <c r="Y556" s="214"/>
      <c r="Z556" s="214"/>
      <c r="AA556" s="214"/>
      <c r="AB556" s="214"/>
      <c r="AC556" s="214"/>
      <c r="AD556" s="214"/>
      <c r="AE556" s="214"/>
      <c r="AF556" s="214"/>
      <c r="AG556" s="214"/>
      <c r="AH556" s="214"/>
      <c r="AI556" s="214"/>
      <c r="AJ556" s="214"/>
      <c r="AK556" s="214"/>
      <c r="AL556" s="214"/>
      <c r="AM556" s="214"/>
      <c r="AN556" s="214"/>
      <c r="AO556" s="214"/>
      <c r="AP556" s="214"/>
      <c r="AQ556" s="214"/>
      <c r="AR556" s="214"/>
      <c r="AS556" s="214"/>
      <c r="AT556" s="214"/>
      <c r="AU556" s="214"/>
      <c r="AV556" s="214"/>
      <c r="AW556" s="214"/>
      <c r="AX556" s="214"/>
      <c r="AY556" s="214"/>
      <c r="AZ556" s="214"/>
      <c r="BA556" s="214"/>
      <c r="BB556" s="214"/>
      <c r="BC556" s="214"/>
      <c r="BD556" s="214"/>
      <c r="BE556" s="214"/>
      <c r="BF556" s="214"/>
      <c r="BG556" s="214"/>
      <c r="BH556" s="214"/>
      <c r="BI556" s="214"/>
      <c r="BJ556" s="214"/>
      <c r="BK556" s="214"/>
      <c r="BL556" s="214"/>
      <c r="BM556" s="214"/>
      <c r="BN556" s="214"/>
      <c r="BO556" s="214"/>
      <c r="BP556" s="214"/>
      <c r="BQ556" s="214"/>
    </row>
    <row r="557" spans="1:69" x14ac:dyDescent="0.2">
      <c r="A557" s="214"/>
      <c r="B557" s="214"/>
      <c r="C557" s="214"/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4"/>
      <c r="T557" s="214"/>
      <c r="U557" s="214"/>
      <c r="V557" s="214"/>
      <c r="W557" s="214"/>
      <c r="X557" s="214"/>
      <c r="Y557" s="214"/>
      <c r="Z557" s="214"/>
      <c r="AA557" s="214"/>
      <c r="AB557" s="214"/>
      <c r="AC557" s="214"/>
      <c r="AD557" s="214"/>
      <c r="AE557" s="214"/>
      <c r="AF557" s="214"/>
      <c r="AG557" s="214"/>
      <c r="AH557" s="214"/>
      <c r="AI557" s="214"/>
      <c r="AJ557" s="214"/>
      <c r="AK557" s="214"/>
      <c r="AL557" s="214"/>
      <c r="AM557" s="214"/>
      <c r="AN557" s="214"/>
      <c r="AO557" s="214"/>
      <c r="AP557" s="214"/>
      <c r="AQ557" s="214"/>
      <c r="AR557" s="214"/>
      <c r="AS557" s="214"/>
      <c r="AT557" s="214"/>
      <c r="AU557" s="214"/>
      <c r="AV557" s="214"/>
      <c r="AW557" s="214"/>
      <c r="AX557" s="214"/>
      <c r="AY557" s="214"/>
      <c r="AZ557" s="214"/>
      <c r="BA557" s="214"/>
      <c r="BB557" s="214"/>
      <c r="BC557" s="214"/>
      <c r="BD557" s="214"/>
      <c r="BE557" s="214"/>
      <c r="BF557" s="214"/>
      <c r="BG557" s="214"/>
      <c r="BH557" s="214"/>
      <c r="BI557" s="214"/>
      <c r="BJ557" s="214"/>
      <c r="BK557" s="214"/>
      <c r="BL557" s="214"/>
      <c r="BM557" s="214"/>
      <c r="BN557" s="214"/>
      <c r="BO557" s="214"/>
      <c r="BP557" s="214"/>
      <c r="BQ557" s="214"/>
    </row>
    <row r="558" spans="1:69" x14ac:dyDescent="0.2">
      <c r="A558" s="214"/>
      <c r="B558" s="214"/>
      <c r="C558" s="214"/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4"/>
      <c r="T558" s="214"/>
      <c r="U558" s="214"/>
      <c r="V558" s="214"/>
      <c r="W558" s="214"/>
      <c r="X558" s="214"/>
      <c r="Y558" s="214"/>
      <c r="Z558" s="214"/>
      <c r="AA558" s="214"/>
      <c r="AB558" s="214"/>
      <c r="AC558" s="214"/>
      <c r="AD558" s="214"/>
      <c r="AE558" s="214"/>
      <c r="AF558" s="214"/>
      <c r="AG558" s="214"/>
      <c r="AH558" s="214"/>
      <c r="AI558" s="214"/>
      <c r="AJ558" s="214"/>
      <c r="AK558" s="214"/>
      <c r="AL558" s="214"/>
      <c r="AM558" s="214"/>
      <c r="AN558" s="214"/>
      <c r="AO558" s="214"/>
      <c r="AP558" s="214"/>
      <c r="AQ558" s="214"/>
      <c r="AR558" s="214"/>
      <c r="AS558" s="214"/>
      <c r="AT558" s="214"/>
      <c r="AU558" s="214"/>
      <c r="AV558" s="214"/>
      <c r="AW558" s="214"/>
      <c r="AX558" s="214"/>
      <c r="AY558" s="214"/>
      <c r="AZ558" s="214"/>
      <c r="BA558" s="214"/>
      <c r="BB558" s="214"/>
      <c r="BC558" s="214"/>
      <c r="BD558" s="214"/>
      <c r="BE558" s="214"/>
      <c r="BF558" s="214"/>
      <c r="BG558" s="214"/>
      <c r="BH558" s="214"/>
      <c r="BI558" s="214"/>
      <c r="BJ558" s="214"/>
      <c r="BK558" s="214"/>
      <c r="BL558" s="214"/>
      <c r="BM558" s="214"/>
      <c r="BN558" s="214"/>
      <c r="BO558" s="214"/>
      <c r="BP558" s="214"/>
      <c r="BQ558" s="214"/>
    </row>
    <row r="559" spans="1:69" x14ac:dyDescent="0.2">
      <c r="A559" s="214"/>
      <c r="B559" s="214"/>
      <c r="C559" s="214"/>
      <c r="D559" s="214"/>
      <c r="E559" s="214"/>
      <c r="F559" s="214"/>
      <c r="G559" s="214"/>
      <c r="H559" s="214"/>
      <c r="I559" s="214"/>
      <c r="J559" s="214"/>
      <c r="K559" s="214"/>
      <c r="L559" s="214"/>
      <c r="M559" s="214"/>
      <c r="N559" s="214"/>
      <c r="O559" s="214"/>
      <c r="P559" s="214"/>
      <c r="Q559" s="214"/>
      <c r="R559" s="214"/>
      <c r="S559" s="214"/>
      <c r="T559" s="214"/>
      <c r="U559" s="214"/>
      <c r="V559" s="214"/>
      <c r="W559" s="214"/>
      <c r="X559" s="214"/>
      <c r="Y559" s="214"/>
      <c r="Z559" s="214"/>
      <c r="AA559" s="214"/>
      <c r="AB559" s="214"/>
      <c r="AC559" s="214"/>
      <c r="AD559" s="214"/>
      <c r="AE559" s="214"/>
      <c r="AF559" s="214"/>
      <c r="AG559" s="214"/>
      <c r="AH559" s="214"/>
      <c r="AI559" s="214"/>
      <c r="AJ559" s="214"/>
      <c r="AK559" s="214"/>
      <c r="AL559" s="214"/>
      <c r="AM559" s="214"/>
      <c r="AN559" s="214"/>
      <c r="AO559" s="214"/>
      <c r="AP559" s="214"/>
      <c r="AQ559" s="214"/>
      <c r="AR559" s="214"/>
      <c r="AS559" s="214"/>
      <c r="AT559" s="214"/>
      <c r="AU559" s="214"/>
      <c r="AV559" s="214"/>
      <c r="AW559" s="214"/>
      <c r="AX559" s="214"/>
      <c r="AY559" s="214"/>
      <c r="AZ559" s="214"/>
      <c r="BA559" s="214"/>
      <c r="BB559" s="214"/>
      <c r="BC559" s="214"/>
      <c r="BD559" s="214"/>
      <c r="BE559" s="214"/>
      <c r="BF559" s="214"/>
      <c r="BG559" s="214"/>
      <c r="BH559" s="214"/>
      <c r="BI559" s="214"/>
      <c r="BJ559" s="214"/>
      <c r="BK559" s="214"/>
      <c r="BL559" s="214"/>
      <c r="BM559" s="214"/>
      <c r="BN559" s="214"/>
      <c r="BO559" s="214"/>
      <c r="BP559" s="214"/>
      <c r="BQ559" s="214"/>
    </row>
    <row r="560" spans="1:69" x14ac:dyDescent="0.2">
      <c r="A560" s="214"/>
      <c r="B560" s="214"/>
      <c r="C560" s="214"/>
      <c r="D560" s="214"/>
      <c r="E560" s="214"/>
      <c r="F560" s="214"/>
      <c r="G560" s="214"/>
      <c r="H560" s="214"/>
      <c r="I560" s="214"/>
      <c r="J560" s="214"/>
      <c r="K560" s="214"/>
      <c r="L560" s="214"/>
      <c r="M560" s="214"/>
      <c r="N560" s="214"/>
      <c r="O560" s="214"/>
      <c r="P560" s="214"/>
      <c r="Q560" s="214"/>
      <c r="R560" s="214"/>
      <c r="S560" s="214"/>
      <c r="T560" s="214"/>
      <c r="U560" s="214"/>
      <c r="V560" s="214"/>
      <c r="W560" s="214"/>
      <c r="X560" s="214"/>
      <c r="Y560" s="214"/>
      <c r="Z560" s="214"/>
      <c r="AA560" s="214"/>
      <c r="AB560" s="214"/>
      <c r="AC560" s="214"/>
      <c r="AD560" s="214"/>
      <c r="AE560" s="214"/>
      <c r="AF560" s="214"/>
      <c r="AG560" s="214"/>
      <c r="AH560" s="214"/>
      <c r="AI560" s="214"/>
      <c r="AJ560" s="214"/>
      <c r="AK560" s="214"/>
      <c r="AL560" s="214"/>
      <c r="AM560" s="214"/>
      <c r="AN560" s="214"/>
      <c r="AO560" s="214"/>
      <c r="AP560" s="214"/>
      <c r="AQ560" s="214"/>
      <c r="AR560" s="214"/>
      <c r="AS560" s="214"/>
      <c r="AT560" s="214"/>
      <c r="AU560" s="214"/>
      <c r="AV560" s="214"/>
      <c r="AW560" s="214"/>
      <c r="AX560" s="214"/>
      <c r="AY560" s="214"/>
      <c r="AZ560" s="214"/>
      <c r="BA560" s="214"/>
      <c r="BB560" s="214"/>
      <c r="BC560" s="214"/>
      <c r="BD560" s="214"/>
      <c r="BE560" s="214"/>
      <c r="BF560" s="214"/>
      <c r="BG560" s="214"/>
      <c r="BH560" s="214"/>
      <c r="BI560" s="214"/>
      <c r="BJ560" s="214"/>
      <c r="BK560" s="214"/>
      <c r="BL560" s="214"/>
      <c r="BM560" s="214"/>
      <c r="BN560" s="214"/>
      <c r="BO560" s="214"/>
      <c r="BP560" s="214"/>
      <c r="BQ560" s="214"/>
    </row>
    <row r="561" spans="1:69" x14ac:dyDescent="0.2">
      <c r="A561" s="214"/>
      <c r="B561" s="214"/>
      <c r="C561" s="214"/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4"/>
      <c r="T561" s="214"/>
      <c r="U561" s="214"/>
      <c r="V561" s="214"/>
      <c r="W561" s="214"/>
      <c r="X561" s="214"/>
      <c r="Y561" s="214"/>
      <c r="Z561" s="214"/>
      <c r="AA561" s="214"/>
      <c r="AB561" s="214"/>
      <c r="AC561" s="214"/>
      <c r="AD561" s="214"/>
      <c r="AE561" s="214"/>
      <c r="AF561" s="214"/>
      <c r="AG561" s="214"/>
      <c r="AH561" s="214"/>
      <c r="AI561" s="214"/>
      <c r="AJ561" s="214"/>
      <c r="AK561" s="214"/>
      <c r="AL561" s="214"/>
      <c r="AM561" s="214"/>
      <c r="AN561" s="214"/>
      <c r="AO561" s="214"/>
      <c r="AP561" s="214"/>
      <c r="AQ561" s="214"/>
      <c r="AR561" s="214"/>
      <c r="AS561" s="214"/>
      <c r="AT561" s="214"/>
      <c r="AU561" s="214"/>
      <c r="AV561" s="214"/>
      <c r="AW561" s="214"/>
      <c r="AX561" s="214"/>
      <c r="AY561" s="214"/>
      <c r="AZ561" s="214"/>
      <c r="BA561" s="214"/>
      <c r="BB561" s="214"/>
      <c r="BC561" s="214"/>
      <c r="BD561" s="214"/>
      <c r="BE561" s="214"/>
      <c r="BF561" s="214"/>
      <c r="BG561" s="214"/>
      <c r="BH561" s="214"/>
      <c r="BI561" s="214"/>
      <c r="BJ561" s="214"/>
      <c r="BK561" s="214"/>
      <c r="BL561" s="214"/>
      <c r="BM561" s="214"/>
      <c r="BN561" s="214"/>
      <c r="BO561" s="214"/>
      <c r="BP561" s="214"/>
      <c r="BQ561" s="214"/>
    </row>
    <row r="562" spans="1:69" x14ac:dyDescent="0.2">
      <c r="A562" s="214"/>
      <c r="B562" s="214"/>
      <c r="C562" s="214"/>
      <c r="D562" s="214"/>
      <c r="E562" s="214"/>
      <c r="F562" s="214"/>
      <c r="G562" s="214"/>
      <c r="H562" s="214"/>
      <c r="I562" s="214"/>
      <c r="J562" s="214"/>
      <c r="K562" s="214"/>
      <c r="L562" s="214"/>
      <c r="M562" s="214"/>
      <c r="N562" s="214"/>
      <c r="O562" s="214"/>
      <c r="P562" s="214"/>
      <c r="Q562" s="214"/>
      <c r="R562" s="214"/>
      <c r="S562" s="214"/>
      <c r="T562" s="214"/>
      <c r="U562" s="214"/>
      <c r="V562" s="214"/>
      <c r="W562" s="214"/>
      <c r="X562" s="214"/>
      <c r="Y562" s="214"/>
      <c r="Z562" s="214"/>
      <c r="AA562" s="214"/>
      <c r="AB562" s="214"/>
      <c r="AC562" s="214"/>
      <c r="AD562" s="214"/>
      <c r="AE562" s="214"/>
      <c r="AF562" s="214"/>
      <c r="AG562" s="214"/>
      <c r="AH562" s="214"/>
      <c r="AI562" s="214"/>
      <c r="AJ562" s="214"/>
      <c r="AK562" s="214"/>
      <c r="AL562" s="214"/>
      <c r="AM562" s="214"/>
      <c r="AN562" s="214"/>
      <c r="AO562" s="214"/>
      <c r="AP562" s="214"/>
      <c r="AQ562" s="214"/>
      <c r="AR562" s="214"/>
      <c r="AS562" s="214"/>
      <c r="AT562" s="214"/>
      <c r="AU562" s="214"/>
      <c r="AV562" s="214"/>
      <c r="AW562" s="214"/>
      <c r="AX562" s="214"/>
      <c r="AY562" s="214"/>
      <c r="AZ562" s="214"/>
      <c r="BA562" s="214"/>
      <c r="BB562" s="214"/>
      <c r="BC562" s="214"/>
      <c r="BD562" s="214"/>
      <c r="BE562" s="214"/>
      <c r="BF562" s="214"/>
      <c r="BG562" s="214"/>
      <c r="BH562" s="214"/>
      <c r="BI562" s="214"/>
      <c r="BJ562" s="214"/>
      <c r="BK562" s="214"/>
      <c r="BL562" s="214"/>
      <c r="BM562" s="214"/>
      <c r="BN562" s="214"/>
      <c r="BO562" s="214"/>
      <c r="BP562" s="214"/>
      <c r="BQ562" s="214"/>
    </row>
    <row r="563" spans="1:69" x14ac:dyDescent="0.2">
      <c r="A563" s="214"/>
      <c r="B563" s="214"/>
      <c r="C563" s="214"/>
      <c r="D563" s="214"/>
      <c r="E563" s="214"/>
      <c r="F563" s="214"/>
      <c r="G563" s="214"/>
      <c r="H563" s="214"/>
      <c r="I563" s="214"/>
      <c r="J563" s="214"/>
      <c r="K563" s="214"/>
      <c r="L563" s="214"/>
      <c r="M563" s="214"/>
      <c r="N563" s="214"/>
      <c r="O563" s="214"/>
      <c r="P563" s="214"/>
      <c r="Q563" s="214"/>
      <c r="R563" s="214"/>
      <c r="S563" s="214"/>
      <c r="T563" s="214"/>
      <c r="U563" s="214"/>
      <c r="V563" s="214"/>
      <c r="W563" s="214"/>
      <c r="X563" s="214"/>
      <c r="Y563" s="214"/>
      <c r="Z563" s="214"/>
      <c r="AA563" s="214"/>
      <c r="AB563" s="214"/>
      <c r="AC563" s="214"/>
      <c r="AD563" s="214"/>
      <c r="AE563" s="214"/>
      <c r="AF563" s="214"/>
      <c r="AG563" s="214"/>
      <c r="AH563" s="214"/>
      <c r="AI563" s="214"/>
      <c r="AJ563" s="214"/>
      <c r="AK563" s="214"/>
      <c r="AL563" s="214"/>
      <c r="AM563" s="214"/>
      <c r="AN563" s="214"/>
      <c r="AO563" s="214"/>
      <c r="AP563" s="214"/>
      <c r="AQ563" s="214"/>
      <c r="AR563" s="214"/>
      <c r="AS563" s="214"/>
      <c r="AT563" s="214"/>
      <c r="AU563" s="214"/>
      <c r="AV563" s="214"/>
      <c r="AW563" s="214"/>
      <c r="AX563" s="214"/>
      <c r="AY563" s="214"/>
      <c r="AZ563" s="214"/>
      <c r="BA563" s="214"/>
      <c r="BB563" s="214"/>
      <c r="BC563" s="214"/>
      <c r="BD563" s="214"/>
      <c r="BE563" s="214"/>
      <c r="BF563" s="214"/>
      <c r="BG563" s="214"/>
      <c r="BH563" s="214"/>
      <c r="BI563" s="214"/>
      <c r="BJ563" s="214"/>
      <c r="BK563" s="214"/>
      <c r="BL563" s="214"/>
      <c r="BM563" s="214"/>
      <c r="BN563" s="214"/>
      <c r="BO563" s="214"/>
      <c r="BP563" s="214"/>
      <c r="BQ563" s="214"/>
    </row>
    <row r="564" spans="1:69" x14ac:dyDescent="0.2">
      <c r="A564" s="214"/>
      <c r="B564" s="214"/>
      <c r="C564" s="214"/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  <c r="V564" s="214"/>
      <c r="W564" s="214"/>
      <c r="X564" s="214"/>
      <c r="Y564" s="214"/>
      <c r="Z564" s="214"/>
      <c r="AA564" s="214"/>
      <c r="AB564" s="214"/>
      <c r="AC564" s="214"/>
      <c r="AD564" s="214"/>
      <c r="AE564" s="214"/>
      <c r="AF564" s="214"/>
      <c r="AG564" s="214"/>
      <c r="AH564" s="214"/>
      <c r="AI564" s="214"/>
      <c r="AJ564" s="214"/>
      <c r="AK564" s="214"/>
      <c r="AL564" s="214"/>
      <c r="AM564" s="214"/>
      <c r="AN564" s="214"/>
      <c r="AO564" s="214"/>
      <c r="AP564" s="214"/>
      <c r="AQ564" s="214"/>
      <c r="AR564" s="214"/>
      <c r="AS564" s="214"/>
      <c r="AT564" s="214"/>
      <c r="AU564" s="214"/>
      <c r="AV564" s="214"/>
      <c r="AW564" s="214"/>
      <c r="AX564" s="214"/>
      <c r="AY564" s="214"/>
      <c r="AZ564" s="214"/>
      <c r="BA564" s="214"/>
      <c r="BB564" s="214"/>
      <c r="BC564" s="214"/>
      <c r="BD564" s="214"/>
      <c r="BE564" s="214"/>
      <c r="BF564" s="214"/>
      <c r="BG564" s="214"/>
      <c r="BH564" s="214"/>
      <c r="BI564" s="214"/>
      <c r="BJ564" s="214"/>
      <c r="BK564" s="214"/>
      <c r="BL564" s="214"/>
      <c r="BM564" s="214"/>
      <c r="BN564" s="214"/>
      <c r="BO564" s="214"/>
      <c r="BP564" s="214"/>
      <c r="BQ564" s="214"/>
    </row>
    <row r="565" spans="1:69" x14ac:dyDescent="0.2">
      <c r="A565" s="214"/>
      <c r="B565" s="214"/>
      <c r="C565" s="214"/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4"/>
      <c r="T565" s="214"/>
      <c r="U565" s="214"/>
      <c r="V565" s="214"/>
      <c r="W565" s="214"/>
      <c r="X565" s="214"/>
      <c r="Y565" s="214"/>
      <c r="Z565" s="214"/>
      <c r="AA565" s="214"/>
      <c r="AB565" s="214"/>
      <c r="AC565" s="214"/>
      <c r="AD565" s="214"/>
      <c r="AE565" s="214"/>
      <c r="AF565" s="214"/>
      <c r="AG565" s="214"/>
      <c r="AH565" s="214"/>
      <c r="AI565" s="214"/>
      <c r="AJ565" s="214"/>
      <c r="AK565" s="214"/>
      <c r="AL565" s="214"/>
      <c r="AM565" s="214"/>
      <c r="AN565" s="214"/>
      <c r="AO565" s="214"/>
      <c r="AP565" s="214"/>
      <c r="AQ565" s="214"/>
      <c r="AR565" s="214"/>
      <c r="AS565" s="214"/>
      <c r="AT565" s="214"/>
      <c r="AU565" s="214"/>
      <c r="AV565" s="214"/>
      <c r="AW565" s="214"/>
      <c r="AX565" s="214"/>
      <c r="AY565" s="214"/>
      <c r="AZ565" s="214"/>
      <c r="BA565" s="214"/>
      <c r="BB565" s="214"/>
      <c r="BC565" s="214"/>
      <c r="BD565" s="214"/>
      <c r="BE565" s="214"/>
      <c r="BF565" s="214"/>
      <c r="BG565" s="214"/>
      <c r="BH565" s="214"/>
      <c r="BI565" s="214"/>
      <c r="BJ565" s="214"/>
      <c r="BK565" s="214"/>
      <c r="BL565" s="214"/>
      <c r="BM565" s="214"/>
      <c r="BN565" s="214"/>
      <c r="BO565" s="214"/>
      <c r="BP565" s="214"/>
      <c r="BQ565" s="214"/>
    </row>
    <row r="566" spans="1:69" x14ac:dyDescent="0.2">
      <c r="A566" s="214"/>
      <c r="B566" s="214"/>
      <c r="C566" s="214"/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/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  <c r="BI566" s="214"/>
      <c r="BJ566" s="214"/>
      <c r="BK566" s="214"/>
      <c r="BL566" s="214"/>
      <c r="BM566" s="214"/>
      <c r="BN566" s="214"/>
      <c r="BO566" s="214"/>
      <c r="BP566" s="214"/>
      <c r="BQ566" s="214"/>
    </row>
    <row r="567" spans="1:69" x14ac:dyDescent="0.2">
      <c r="A567" s="214"/>
      <c r="B567" s="214"/>
      <c r="C567" s="214"/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/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4"/>
      <c r="BB567" s="214"/>
      <c r="BC567" s="214"/>
      <c r="BD567" s="214"/>
      <c r="BE567" s="214"/>
      <c r="BF567" s="214"/>
      <c r="BG567" s="214"/>
      <c r="BH567" s="214"/>
      <c r="BI567" s="214"/>
      <c r="BJ567" s="214"/>
      <c r="BK567" s="214"/>
      <c r="BL567" s="214"/>
      <c r="BM567" s="214"/>
      <c r="BN567" s="214"/>
      <c r="BO567" s="214"/>
      <c r="BP567" s="214"/>
      <c r="BQ567" s="214"/>
    </row>
    <row r="568" spans="1:69" x14ac:dyDescent="0.2">
      <c r="A568" s="214"/>
      <c r="B568" s="214"/>
      <c r="C568" s="214"/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  <c r="BI568" s="214"/>
      <c r="BJ568" s="214"/>
      <c r="BK568" s="214"/>
      <c r="BL568" s="214"/>
      <c r="BM568" s="214"/>
      <c r="BN568" s="214"/>
      <c r="BO568" s="214"/>
      <c r="BP568" s="214"/>
      <c r="BQ568" s="214"/>
    </row>
    <row r="569" spans="1:69" x14ac:dyDescent="0.2">
      <c r="A569" s="214"/>
      <c r="B569" s="214"/>
      <c r="C569" s="214"/>
      <c r="D569" s="214"/>
      <c r="E569" s="214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  <c r="BI569" s="214"/>
      <c r="BJ569" s="214"/>
      <c r="BK569" s="214"/>
      <c r="BL569" s="214"/>
      <c r="BM569" s="214"/>
      <c r="BN569" s="214"/>
      <c r="BO569" s="214"/>
      <c r="BP569" s="214"/>
      <c r="BQ569" s="214"/>
    </row>
    <row r="570" spans="1:69" x14ac:dyDescent="0.2">
      <c r="A570" s="214"/>
      <c r="B570" s="214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  <c r="BI570" s="214"/>
      <c r="BJ570" s="214"/>
      <c r="BK570" s="214"/>
      <c r="BL570" s="214"/>
      <c r="BM570" s="214"/>
      <c r="BN570" s="214"/>
      <c r="BO570" s="214"/>
      <c r="BP570" s="214"/>
      <c r="BQ570" s="214"/>
    </row>
    <row r="571" spans="1:69" x14ac:dyDescent="0.2">
      <c r="A571" s="214"/>
      <c r="B571" s="214"/>
      <c r="C571" s="214"/>
      <c r="D571" s="214"/>
      <c r="E571" s="214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4"/>
      <c r="T571" s="214"/>
      <c r="U571" s="214"/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/>
      <c r="AF571" s="214"/>
      <c r="AG571" s="214"/>
      <c r="AH571" s="214"/>
      <c r="AI571" s="214"/>
      <c r="AJ571" s="214"/>
      <c r="AK571" s="214"/>
      <c r="AL571" s="214"/>
      <c r="AM571" s="214"/>
      <c r="AN571" s="214"/>
      <c r="AO571" s="214"/>
      <c r="AP571" s="214"/>
      <c r="AQ571" s="214"/>
      <c r="AR571" s="214"/>
      <c r="AS571" s="214"/>
      <c r="AT571" s="214"/>
      <c r="AU571" s="214"/>
      <c r="AV571" s="214"/>
      <c r="AW571" s="214"/>
      <c r="AX571" s="214"/>
      <c r="AY571" s="214"/>
      <c r="AZ571" s="214"/>
      <c r="BA571" s="214"/>
      <c r="BB571" s="214"/>
      <c r="BC571" s="214"/>
      <c r="BD571" s="214"/>
      <c r="BE571" s="214"/>
      <c r="BF571" s="214"/>
      <c r="BG571" s="214"/>
      <c r="BH571" s="214"/>
      <c r="BI571" s="214"/>
      <c r="BJ571" s="214"/>
      <c r="BK571" s="214"/>
      <c r="BL571" s="214"/>
      <c r="BM571" s="214"/>
      <c r="BN571" s="214"/>
      <c r="BO571" s="214"/>
      <c r="BP571" s="214"/>
      <c r="BQ571" s="214"/>
    </row>
    <row r="572" spans="1:69" x14ac:dyDescent="0.2">
      <c r="A572" s="214"/>
      <c r="B572" s="214"/>
      <c r="C572" s="214"/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4"/>
      <c r="T572" s="214"/>
      <c r="U572" s="214"/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/>
      <c r="AF572" s="214"/>
      <c r="AG572" s="214"/>
      <c r="AH572" s="214"/>
      <c r="AI572" s="214"/>
      <c r="AJ572" s="214"/>
      <c r="AK572" s="214"/>
      <c r="AL572" s="214"/>
      <c r="AM572" s="214"/>
      <c r="AN572" s="214"/>
      <c r="AO572" s="214"/>
      <c r="AP572" s="214"/>
      <c r="AQ572" s="214"/>
      <c r="AR572" s="214"/>
      <c r="AS572" s="214"/>
      <c r="AT572" s="214"/>
      <c r="AU572" s="214"/>
      <c r="AV572" s="214"/>
      <c r="AW572" s="214"/>
      <c r="AX572" s="214"/>
      <c r="AY572" s="214"/>
      <c r="AZ572" s="214"/>
      <c r="BA572" s="214"/>
      <c r="BB572" s="214"/>
      <c r="BC572" s="214"/>
      <c r="BD572" s="214"/>
      <c r="BE572" s="214"/>
      <c r="BF572" s="214"/>
      <c r="BG572" s="214"/>
      <c r="BH572" s="214"/>
      <c r="BI572" s="214"/>
      <c r="BJ572" s="214"/>
      <c r="BK572" s="214"/>
      <c r="BL572" s="214"/>
      <c r="BM572" s="214"/>
      <c r="BN572" s="214"/>
      <c r="BO572" s="214"/>
      <c r="BP572" s="214"/>
      <c r="BQ572" s="214"/>
    </row>
    <row r="573" spans="1:69" x14ac:dyDescent="0.2">
      <c r="A573" s="214"/>
      <c r="B573" s="214"/>
      <c r="C573" s="214"/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4"/>
      <c r="T573" s="214"/>
      <c r="U573" s="214"/>
      <c r="V573" s="214"/>
      <c r="W573" s="214"/>
      <c r="X573" s="214"/>
      <c r="Y573" s="214"/>
      <c r="Z573" s="214"/>
      <c r="AA573" s="214"/>
      <c r="AB573" s="214"/>
      <c r="AC573" s="214"/>
      <c r="AD573" s="214"/>
      <c r="AE573" s="214"/>
      <c r="AF573" s="214"/>
      <c r="AG573" s="214"/>
      <c r="AH573" s="214"/>
      <c r="AI573" s="214"/>
      <c r="AJ573" s="214"/>
      <c r="AK573" s="214"/>
      <c r="AL573" s="214"/>
      <c r="AM573" s="214"/>
      <c r="AN573" s="214"/>
      <c r="AO573" s="214"/>
      <c r="AP573" s="214"/>
      <c r="AQ573" s="214"/>
      <c r="AR573" s="214"/>
      <c r="AS573" s="214"/>
      <c r="AT573" s="214"/>
      <c r="AU573" s="214"/>
      <c r="AV573" s="214"/>
      <c r="AW573" s="214"/>
      <c r="AX573" s="214"/>
      <c r="AY573" s="214"/>
      <c r="AZ573" s="214"/>
      <c r="BA573" s="214"/>
      <c r="BB573" s="214"/>
      <c r="BC573" s="214"/>
      <c r="BD573" s="214"/>
      <c r="BE573" s="214"/>
      <c r="BF573" s="214"/>
      <c r="BG573" s="214"/>
      <c r="BH573" s="214"/>
      <c r="BI573" s="214"/>
      <c r="BJ573" s="214"/>
      <c r="BK573" s="214"/>
      <c r="BL573" s="214"/>
      <c r="BM573" s="214"/>
      <c r="BN573" s="214"/>
      <c r="BO573" s="214"/>
      <c r="BP573" s="214"/>
      <c r="BQ573" s="214"/>
    </row>
    <row r="574" spans="1:69" x14ac:dyDescent="0.2">
      <c r="A574" s="214"/>
      <c r="B574" s="214"/>
      <c r="C574" s="214"/>
      <c r="D574" s="214"/>
      <c r="E574" s="214"/>
      <c r="F574" s="214"/>
      <c r="G574" s="214"/>
      <c r="H574" s="214"/>
      <c r="I574" s="214"/>
      <c r="J574" s="214"/>
      <c r="K574" s="214"/>
      <c r="L574" s="214"/>
      <c r="M574" s="214"/>
      <c r="N574" s="214"/>
      <c r="O574" s="214"/>
      <c r="P574" s="214"/>
      <c r="Q574" s="214"/>
      <c r="R574" s="214"/>
      <c r="S574" s="214"/>
      <c r="T574" s="214"/>
      <c r="U574" s="214"/>
      <c r="V574" s="214"/>
      <c r="W574" s="214"/>
      <c r="X574" s="214"/>
      <c r="Y574" s="214"/>
      <c r="Z574" s="214"/>
      <c r="AA574" s="214"/>
      <c r="AB574" s="214"/>
      <c r="AC574" s="214"/>
      <c r="AD574" s="214"/>
      <c r="AE574" s="214"/>
      <c r="AF574" s="214"/>
      <c r="AG574" s="214"/>
      <c r="AH574" s="214"/>
      <c r="AI574" s="214"/>
      <c r="AJ574" s="214"/>
      <c r="AK574" s="214"/>
      <c r="AL574" s="214"/>
      <c r="AM574" s="214"/>
      <c r="AN574" s="214"/>
      <c r="AO574" s="214"/>
      <c r="AP574" s="214"/>
      <c r="AQ574" s="214"/>
      <c r="AR574" s="214"/>
      <c r="AS574" s="214"/>
      <c r="AT574" s="214"/>
      <c r="AU574" s="214"/>
      <c r="AV574" s="214"/>
      <c r="AW574" s="214"/>
      <c r="AX574" s="214"/>
      <c r="AY574" s="214"/>
      <c r="AZ574" s="214"/>
      <c r="BA574" s="214"/>
      <c r="BB574" s="214"/>
      <c r="BC574" s="214"/>
      <c r="BD574" s="214"/>
      <c r="BE574" s="214"/>
      <c r="BF574" s="214"/>
      <c r="BG574" s="214"/>
      <c r="BH574" s="214"/>
      <c r="BI574" s="214"/>
      <c r="BJ574" s="214"/>
      <c r="BK574" s="214"/>
      <c r="BL574" s="214"/>
      <c r="BM574" s="214"/>
      <c r="BN574" s="214"/>
      <c r="BO574" s="214"/>
      <c r="BP574" s="214"/>
      <c r="BQ574" s="214"/>
    </row>
    <row r="575" spans="1:69" x14ac:dyDescent="0.2">
      <c r="A575" s="214"/>
      <c r="B575" s="214"/>
      <c r="C575" s="214"/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4"/>
      <c r="T575" s="214"/>
      <c r="U575" s="214"/>
      <c r="V575" s="214"/>
      <c r="W575" s="214"/>
      <c r="X575" s="214"/>
      <c r="Y575" s="214"/>
      <c r="Z575" s="214"/>
      <c r="AA575" s="214"/>
      <c r="AB575" s="214"/>
      <c r="AC575" s="214"/>
      <c r="AD575" s="214"/>
      <c r="AE575" s="214"/>
      <c r="AF575" s="214"/>
      <c r="AG575" s="214"/>
      <c r="AH575" s="214"/>
      <c r="AI575" s="214"/>
      <c r="AJ575" s="214"/>
      <c r="AK575" s="214"/>
      <c r="AL575" s="214"/>
      <c r="AM575" s="214"/>
      <c r="AN575" s="214"/>
      <c r="AO575" s="214"/>
      <c r="AP575" s="214"/>
      <c r="AQ575" s="214"/>
      <c r="AR575" s="214"/>
      <c r="AS575" s="214"/>
      <c r="AT575" s="214"/>
      <c r="AU575" s="214"/>
      <c r="AV575" s="214"/>
      <c r="AW575" s="214"/>
      <c r="AX575" s="214"/>
      <c r="AY575" s="214"/>
      <c r="AZ575" s="214"/>
      <c r="BA575" s="214"/>
      <c r="BB575" s="214"/>
      <c r="BC575" s="214"/>
      <c r="BD575" s="214"/>
      <c r="BE575" s="214"/>
      <c r="BF575" s="214"/>
      <c r="BG575" s="214"/>
      <c r="BH575" s="214"/>
      <c r="BI575" s="214"/>
      <c r="BJ575" s="214"/>
      <c r="BK575" s="214"/>
      <c r="BL575" s="214"/>
      <c r="BM575" s="214"/>
      <c r="BN575" s="214"/>
      <c r="BO575" s="214"/>
      <c r="BP575" s="214"/>
      <c r="BQ575" s="214"/>
    </row>
    <row r="576" spans="1:69" x14ac:dyDescent="0.2">
      <c r="A576" s="214"/>
      <c r="B576" s="214"/>
      <c r="C576" s="214"/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4"/>
      <c r="T576" s="214"/>
      <c r="U576" s="214"/>
      <c r="V576" s="214"/>
      <c r="W576" s="214"/>
      <c r="X576" s="214"/>
      <c r="Y576" s="214"/>
      <c r="Z576" s="214"/>
      <c r="AA576" s="214"/>
      <c r="AB576" s="214"/>
      <c r="AC576" s="214"/>
      <c r="AD576" s="214"/>
      <c r="AE576" s="214"/>
      <c r="AF576" s="214"/>
      <c r="AG576" s="214"/>
      <c r="AH576" s="214"/>
      <c r="AI576" s="214"/>
      <c r="AJ576" s="214"/>
      <c r="AK576" s="214"/>
      <c r="AL576" s="214"/>
      <c r="AM576" s="214"/>
      <c r="AN576" s="214"/>
      <c r="AO576" s="214"/>
      <c r="AP576" s="214"/>
      <c r="AQ576" s="214"/>
      <c r="AR576" s="214"/>
      <c r="AS576" s="214"/>
      <c r="AT576" s="214"/>
      <c r="AU576" s="214"/>
      <c r="AV576" s="214"/>
      <c r="AW576" s="214"/>
      <c r="AX576" s="214"/>
      <c r="AY576" s="214"/>
      <c r="AZ576" s="214"/>
      <c r="BA576" s="214"/>
      <c r="BB576" s="214"/>
      <c r="BC576" s="214"/>
      <c r="BD576" s="214"/>
      <c r="BE576" s="214"/>
      <c r="BF576" s="214"/>
      <c r="BG576" s="214"/>
      <c r="BH576" s="214"/>
      <c r="BI576" s="214"/>
      <c r="BJ576" s="214"/>
      <c r="BK576" s="214"/>
      <c r="BL576" s="214"/>
      <c r="BM576" s="214"/>
      <c r="BN576" s="214"/>
      <c r="BO576" s="214"/>
      <c r="BP576" s="214"/>
      <c r="BQ576" s="214"/>
    </row>
    <row r="577" spans="1:69" x14ac:dyDescent="0.2">
      <c r="A577" s="214"/>
      <c r="B577" s="214"/>
      <c r="C577" s="214"/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4"/>
      <c r="T577" s="214"/>
      <c r="U577" s="214"/>
      <c r="V577" s="214"/>
      <c r="W577" s="214"/>
      <c r="X577" s="214"/>
      <c r="Y577" s="214"/>
      <c r="Z577" s="214"/>
      <c r="AA577" s="214"/>
      <c r="AB577" s="214"/>
      <c r="AC577" s="214"/>
      <c r="AD577" s="214"/>
      <c r="AE577" s="214"/>
      <c r="AF577" s="214"/>
      <c r="AG577" s="214"/>
      <c r="AH577" s="214"/>
      <c r="AI577" s="214"/>
      <c r="AJ577" s="214"/>
      <c r="AK577" s="214"/>
      <c r="AL577" s="214"/>
      <c r="AM577" s="214"/>
      <c r="AN577" s="214"/>
      <c r="AO577" s="214"/>
      <c r="AP577" s="214"/>
      <c r="AQ577" s="214"/>
      <c r="AR577" s="214"/>
      <c r="AS577" s="214"/>
      <c r="AT577" s="214"/>
      <c r="AU577" s="214"/>
      <c r="AV577" s="214"/>
      <c r="AW577" s="214"/>
      <c r="AX577" s="214"/>
      <c r="AY577" s="214"/>
      <c r="AZ577" s="214"/>
      <c r="BA577" s="214"/>
      <c r="BB577" s="214"/>
      <c r="BC577" s="214"/>
      <c r="BD577" s="214"/>
      <c r="BE577" s="214"/>
      <c r="BF577" s="214"/>
      <c r="BG577" s="214"/>
      <c r="BH577" s="214"/>
      <c r="BI577" s="214"/>
      <c r="BJ577" s="214"/>
      <c r="BK577" s="214"/>
      <c r="BL577" s="214"/>
      <c r="BM577" s="214"/>
      <c r="BN577" s="214"/>
      <c r="BO577" s="214"/>
      <c r="BP577" s="214"/>
      <c r="BQ577" s="214"/>
    </row>
    <row r="578" spans="1:69" x14ac:dyDescent="0.2">
      <c r="A578" s="214"/>
      <c r="B578" s="214"/>
      <c r="C578" s="214"/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4"/>
      <c r="T578" s="214"/>
      <c r="U578" s="214"/>
      <c r="V578" s="214"/>
      <c r="W578" s="214"/>
      <c r="X578" s="214"/>
      <c r="Y578" s="214"/>
      <c r="Z578" s="214"/>
      <c r="AA578" s="214"/>
      <c r="AB578" s="214"/>
      <c r="AC578" s="214"/>
      <c r="AD578" s="214"/>
      <c r="AE578" s="214"/>
      <c r="AF578" s="214"/>
      <c r="AG578" s="214"/>
      <c r="AH578" s="214"/>
      <c r="AI578" s="214"/>
      <c r="AJ578" s="214"/>
      <c r="AK578" s="214"/>
      <c r="AL578" s="214"/>
      <c r="AM578" s="214"/>
      <c r="AN578" s="214"/>
      <c r="AO578" s="214"/>
      <c r="AP578" s="214"/>
      <c r="AQ578" s="214"/>
      <c r="AR578" s="214"/>
      <c r="AS578" s="214"/>
      <c r="AT578" s="214"/>
      <c r="AU578" s="214"/>
      <c r="AV578" s="214"/>
      <c r="AW578" s="214"/>
      <c r="AX578" s="214"/>
      <c r="AY578" s="214"/>
      <c r="AZ578" s="214"/>
      <c r="BA578" s="214"/>
      <c r="BB578" s="214"/>
      <c r="BC578" s="214"/>
      <c r="BD578" s="214"/>
      <c r="BE578" s="214"/>
      <c r="BF578" s="214"/>
      <c r="BG578" s="214"/>
      <c r="BH578" s="214"/>
      <c r="BI578" s="214"/>
      <c r="BJ578" s="214"/>
      <c r="BK578" s="214"/>
      <c r="BL578" s="214"/>
      <c r="BM578" s="214"/>
      <c r="BN578" s="214"/>
      <c r="BO578" s="214"/>
      <c r="BP578" s="214"/>
      <c r="BQ578" s="214"/>
    </row>
    <row r="579" spans="1:69" x14ac:dyDescent="0.2">
      <c r="A579" s="214"/>
      <c r="B579" s="214"/>
      <c r="C579" s="214"/>
      <c r="D579" s="214"/>
      <c r="E579" s="214"/>
      <c r="F579" s="214"/>
      <c r="G579" s="214"/>
      <c r="H579" s="214"/>
      <c r="I579" s="214"/>
      <c r="J579" s="214"/>
      <c r="K579" s="214"/>
      <c r="L579" s="214"/>
      <c r="M579" s="214"/>
      <c r="N579" s="214"/>
      <c r="O579" s="214"/>
      <c r="P579" s="214"/>
      <c r="Q579" s="214"/>
      <c r="R579" s="214"/>
      <c r="S579" s="214"/>
      <c r="T579" s="214"/>
      <c r="U579" s="214"/>
      <c r="V579" s="214"/>
      <c r="W579" s="214"/>
      <c r="X579" s="214"/>
      <c r="Y579" s="214"/>
      <c r="Z579" s="214"/>
      <c r="AA579" s="214"/>
      <c r="AB579" s="214"/>
      <c r="AC579" s="214"/>
      <c r="AD579" s="214"/>
      <c r="AE579" s="214"/>
      <c r="AF579" s="214"/>
      <c r="AG579" s="214"/>
      <c r="AH579" s="214"/>
      <c r="AI579" s="214"/>
      <c r="AJ579" s="214"/>
      <c r="AK579" s="214"/>
      <c r="AL579" s="214"/>
      <c r="AM579" s="214"/>
      <c r="AN579" s="214"/>
      <c r="AO579" s="214"/>
      <c r="AP579" s="214"/>
      <c r="AQ579" s="214"/>
      <c r="AR579" s="214"/>
      <c r="AS579" s="214"/>
      <c r="AT579" s="214"/>
      <c r="AU579" s="214"/>
      <c r="AV579" s="214"/>
      <c r="AW579" s="214"/>
      <c r="AX579" s="214"/>
      <c r="AY579" s="214"/>
      <c r="AZ579" s="214"/>
      <c r="BA579" s="214"/>
      <c r="BB579" s="214"/>
      <c r="BC579" s="214"/>
      <c r="BD579" s="214"/>
      <c r="BE579" s="214"/>
      <c r="BF579" s="214"/>
      <c r="BG579" s="214"/>
      <c r="BH579" s="214"/>
      <c r="BI579" s="214"/>
      <c r="BJ579" s="214"/>
      <c r="BK579" s="214"/>
      <c r="BL579" s="214"/>
      <c r="BM579" s="214"/>
      <c r="BN579" s="214"/>
      <c r="BO579" s="214"/>
      <c r="BP579" s="214"/>
      <c r="BQ579" s="214"/>
    </row>
    <row r="580" spans="1:69" x14ac:dyDescent="0.2">
      <c r="A580" s="214"/>
      <c r="B580" s="214"/>
      <c r="C580" s="214"/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4"/>
      <c r="T580" s="214"/>
      <c r="U580" s="214"/>
      <c r="V580" s="214"/>
      <c r="W580" s="214"/>
      <c r="X580" s="214"/>
      <c r="Y580" s="214"/>
      <c r="Z580" s="214"/>
      <c r="AA580" s="214"/>
      <c r="AB580" s="214"/>
      <c r="AC580" s="214"/>
      <c r="AD580" s="214"/>
      <c r="AE580" s="214"/>
      <c r="AF580" s="214"/>
      <c r="AG580" s="214"/>
      <c r="AH580" s="214"/>
      <c r="AI580" s="214"/>
      <c r="AJ580" s="214"/>
      <c r="AK580" s="214"/>
      <c r="AL580" s="214"/>
      <c r="AM580" s="214"/>
      <c r="AN580" s="214"/>
      <c r="AO580" s="214"/>
      <c r="AP580" s="214"/>
      <c r="AQ580" s="214"/>
      <c r="AR580" s="214"/>
      <c r="AS580" s="214"/>
      <c r="AT580" s="214"/>
      <c r="AU580" s="214"/>
      <c r="AV580" s="214"/>
      <c r="AW580" s="214"/>
      <c r="AX580" s="214"/>
      <c r="AY580" s="214"/>
      <c r="AZ580" s="214"/>
      <c r="BA580" s="214"/>
      <c r="BB580" s="214"/>
      <c r="BC580" s="214"/>
      <c r="BD580" s="214"/>
      <c r="BE580" s="214"/>
      <c r="BF580" s="214"/>
      <c r="BG580" s="214"/>
      <c r="BH580" s="214"/>
      <c r="BI580" s="214"/>
      <c r="BJ580" s="214"/>
      <c r="BK580" s="214"/>
      <c r="BL580" s="214"/>
      <c r="BM580" s="214"/>
      <c r="BN580" s="214"/>
      <c r="BO580" s="214"/>
      <c r="BP580" s="214"/>
      <c r="BQ580" s="214"/>
    </row>
    <row r="581" spans="1:69" x14ac:dyDescent="0.2">
      <c r="A581" s="214"/>
      <c r="B581" s="214"/>
      <c r="C581" s="214"/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4"/>
      <c r="T581" s="214"/>
      <c r="U581" s="214"/>
      <c r="V581" s="214"/>
      <c r="W581" s="214"/>
      <c r="X581" s="214"/>
      <c r="Y581" s="214"/>
      <c r="Z581" s="214"/>
      <c r="AA581" s="214"/>
      <c r="AB581" s="214"/>
      <c r="AC581" s="214"/>
      <c r="AD581" s="214"/>
      <c r="AE581" s="214"/>
      <c r="AF581" s="214"/>
      <c r="AG581" s="214"/>
      <c r="AH581" s="214"/>
      <c r="AI581" s="214"/>
      <c r="AJ581" s="214"/>
      <c r="AK581" s="214"/>
      <c r="AL581" s="214"/>
      <c r="AM581" s="214"/>
      <c r="AN581" s="214"/>
      <c r="AO581" s="214"/>
      <c r="AP581" s="214"/>
      <c r="AQ581" s="214"/>
      <c r="AR581" s="214"/>
      <c r="AS581" s="214"/>
      <c r="AT581" s="214"/>
      <c r="AU581" s="214"/>
      <c r="AV581" s="214"/>
      <c r="AW581" s="214"/>
      <c r="AX581" s="214"/>
      <c r="AY581" s="214"/>
      <c r="AZ581" s="214"/>
      <c r="BA581" s="214"/>
      <c r="BB581" s="214"/>
      <c r="BC581" s="214"/>
      <c r="BD581" s="214"/>
      <c r="BE581" s="214"/>
      <c r="BF581" s="214"/>
      <c r="BG581" s="214"/>
      <c r="BH581" s="214"/>
      <c r="BI581" s="214"/>
      <c r="BJ581" s="214"/>
      <c r="BK581" s="214"/>
      <c r="BL581" s="214"/>
      <c r="BM581" s="214"/>
      <c r="BN581" s="214"/>
      <c r="BO581" s="214"/>
      <c r="BP581" s="214"/>
      <c r="BQ581" s="214"/>
    </row>
    <row r="582" spans="1:69" x14ac:dyDescent="0.2">
      <c r="A582" s="214"/>
      <c r="B582" s="214"/>
      <c r="C582" s="214"/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4"/>
      <c r="T582" s="214"/>
      <c r="U582" s="214"/>
      <c r="V582" s="214"/>
      <c r="W582" s="214"/>
      <c r="X582" s="214"/>
      <c r="Y582" s="214"/>
      <c r="Z582" s="214"/>
      <c r="AA582" s="214"/>
      <c r="AB582" s="214"/>
      <c r="AC582" s="214"/>
      <c r="AD582" s="214"/>
      <c r="AE582" s="214"/>
      <c r="AF582" s="214"/>
      <c r="AG582" s="214"/>
      <c r="AH582" s="214"/>
      <c r="AI582" s="214"/>
      <c r="AJ582" s="214"/>
      <c r="AK582" s="214"/>
      <c r="AL582" s="214"/>
      <c r="AM582" s="214"/>
      <c r="AN582" s="214"/>
      <c r="AO582" s="214"/>
      <c r="AP582" s="214"/>
      <c r="AQ582" s="214"/>
      <c r="AR582" s="214"/>
      <c r="AS582" s="214"/>
      <c r="AT582" s="214"/>
      <c r="AU582" s="214"/>
      <c r="AV582" s="214"/>
      <c r="AW582" s="214"/>
      <c r="AX582" s="214"/>
      <c r="AY582" s="214"/>
      <c r="AZ582" s="214"/>
      <c r="BA582" s="214"/>
      <c r="BB582" s="214"/>
      <c r="BC582" s="214"/>
      <c r="BD582" s="214"/>
      <c r="BE582" s="214"/>
      <c r="BF582" s="214"/>
      <c r="BG582" s="214"/>
      <c r="BH582" s="214"/>
      <c r="BI582" s="214"/>
      <c r="BJ582" s="214"/>
      <c r="BK582" s="214"/>
      <c r="BL582" s="214"/>
      <c r="BM582" s="214"/>
      <c r="BN582" s="214"/>
      <c r="BO582" s="214"/>
      <c r="BP582" s="214"/>
      <c r="BQ582" s="214"/>
    </row>
    <row r="583" spans="1:69" x14ac:dyDescent="0.2">
      <c r="A583" s="214"/>
      <c r="B583" s="214"/>
      <c r="C583" s="214"/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4"/>
      <c r="T583" s="214"/>
      <c r="U583" s="214"/>
      <c r="V583" s="214"/>
      <c r="W583" s="214"/>
      <c r="X583" s="214"/>
      <c r="Y583" s="214"/>
      <c r="Z583" s="214"/>
      <c r="AA583" s="214"/>
      <c r="AB583" s="214"/>
      <c r="AC583" s="214"/>
      <c r="AD583" s="214"/>
      <c r="AE583" s="214"/>
      <c r="AF583" s="214"/>
      <c r="AG583" s="214"/>
      <c r="AH583" s="214"/>
      <c r="AI583" s="214"/>
      <c r="AJ583" s="214"/>
      <c r="AK583" s="214"/>
      <c r="AL583" s="214"/>
      <c r="AM583" s="214"/>
      <c r="AN583" s="214"/>
      <c r="AO583" s="214"/>
      <c r="AP583" s="214"/>
      <c r="AQ583" s="214"/>
      <c r="AR583" s="214"/>
      <c r="AS583" s="214"/>
      <c r="AT583" s="214"/>
      <c r="AU583" s="214"/>
      <c r="AV583" s="214"/>
      <c r="AW583" s="214"/>
      <c r="AX583" s="214"/>
      <c r="AY583" s="214"/>
      <c r="AZ583" s="214"/>
      <c r="BA583" s="214"/>
      <c r="BB583" s="214"/>
      <c r="BC583" s="214"/>
      <c r="BD583" s="214"/>
      <c r="BE583" s="214"/>
      <c r="BF583" s="214"/>
      <c r="BG583" s="214"/>
      <c r="BH583" s="214"/>
      <c r="BI583" s="214"/>
      <c r="BJ583" s="214"/>
      <c r="BK583" s="214"/>
      <c r="BL583" s="214"/>
      <c r="BM583" s="214"/>
      <c r="BN583" s="214"/>
      <c r="BO583" s="214"/>
      <c r="BP583" s="214"/>
      <c r="BQ583" s="214"/>
    </row>
    <row r="584" spans="1:69" x14ac:dyDescent="0.2">
      <c r="A584" s="214"/>
      <c r="B584" s="214"/>
      <c r="C584" s="214"/>
      <c r="D584" s="214"/>
      <c r="E584" s="214"/>
      <c r="F584" s="214"/>
      <c r="G584" s="214"/>
      <c r="H584" s="214"/>
      <c r="I584" s="214"/>
      <c r="J584" s="214"/>
      <c r="K584" s="214"/>
      <c r="L584" s="214"/>
      <c r="M584" s="214"/>
      <c r="N584" s="214"/>
      <c r="O584" s="214"/>
      <c r="P584" s="214"/>
      <c r="Q584" s="214"/>
      <c r="R584" s="214"/>
      <c r="S584" s="214"/>
      <c r="T584" s="214"/>
      <c r="U584" s="21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/>
      <c r="AF584" s="214"/>
      <c r="AG584" s="214"/>
      <c r="AH584" s="214"/>
      <c r="AI584" s="214"/>
      <c r="AJ584" s="214"/>
      <c r="AK584" s="214"/>
      <c r="AL584" s="214"/>
      <c r="AM584" s="214"/>
      <c r="AN584" s="214"/>
      <c r="AO584" s="214"/>
      <c r="AP584" s="214"/>
      <c r="AQ584" s="214"/>
      <c r="AR584" s="214"/>
      <c r="AS584" s="214"/>
      <c r="AT584" s="214"/>
      <c r="AU584" s="214"/>
      <c r="AV584" s="214"/>
      <c r="AW584" s="214"/>
      <c r="AX584" s="214"/>
      <c r="AY584" s="214"/>
      <c r="AZ584" s="214"/>
      <c r="BA584" s="214"/>
      <c r="BB584" s="214"/>
      <c r="BC584" s="214"/>
      <c r="BD584" s="214"/>
      <c r="BE584" s="214"/>
      <c r="BF584" s="214"/>
      <c r="BG584" s="214"/>
      <c r="BH584" s="214"/>
      <c r="BI584" s="214"/>
      <c r="BJ584" s="214"/>
      <c r="BK584" s="214"/>
      <c r="BL584" s="214"/>
      <c r="BM584" s="214"/>
      <c r="BN584" s="214"/>
      <c r="BO584" s="214"/>
      <c r="BP584" s="214"/>
      <c r="BQ584" s="214"/>
    </row>
    <row r="585" spans="1:69" x14ac:dyDescent="0.2">
      <c r="A585" s="214"/>
      <c r="B585" s="214"/>
      <c r="C585" s="214"/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4"/>
      <c r="T585" s="214"/>
      <c r="U585" s="21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/>
      <c r="AF585" s="214"/>
      <c r="AG585" s="214"/>
      <c r="AH585" s="214"/>
      <c r="AI585" s="214"/>
      <c r="AJ585" s="214"/>
      <c r="AK585" s="214"/>
      <c r="AL585" s="214"/>
      <c r="AM585" s="214"/>
      <c r="AN585" s="214"/>
      <c r="AO585" s="214"/>
      <c r="AP585" s="214"/>
      <c r="AQ585" s="214"/>
      <c r="AR585" s="214"/>
      <c r="AS585" s="214"/>
      <c r="AT585" s="214"/>
      <c r="AU585" s="214"/>
      <c r="AV585" s="214"/>
      <c r="AW585" s="214"/>
      <c r="AX585" s="214"/>
      <c r="AY585" s="214"/>
      <c r="AZ585" s="214"/>
      <c r="BA585" s="214"/>
      <c r="BB585" s="214"/>
      <c r="BC585" s="214"/>
      <c r="BD585" s="214"/>
      <c r="BE585" s="214"/>
      <c r="BF585" s="214"/>
      <c r="BG585" s="214"/>
      <c r="BH585" s="214"/>
      <c r="BI585" s="214"/>
      <c r="BJ585" s="214"/>
      <c r="BK585" s="214"/>
      <c r="BL585" s="214"/>
      <c r="BM585" s="214"/>
      <c r="BN585" s="214"/>
      <c r="BO585" s="214"/>
      <c r="BP585" s="214"/>
      <c r="BQ585" s="214"/>
    </row>
    <row r="586" spans="1:69" x14ac:dyDescent="0.2">
      <c r="A586" s="214"/>
      <c r="B586" s="214"/>
      <c r="C586" s="214"/>
      <c r="D586" s="214"/>
      <c r="E586" s="214"/>
      <c r="F586" s="214"/>
      <c r="G586" s="214"/>
      <c r="H586" s="214"/>
      <c r="I586" s="214"/>
      <c r="J586" s="214"/>
      <c r="K586" s="214"/>
      <c r="L586" s="214"/>
      <c r="M586" s="214"/>
      <c r="N586" s="214"/>
      <c r="O586" s="214"/>
      <c r="P586" s="214"/>
      <c r="Q586" s="214"/>
      <c r="R586" s="214"/>
      <c r="S586" s="214"/>
      <c r="T586" s="214"/>
      <c r="U586" s="214"/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/>
      <c r="AF586" s="214"/>
      <c r="AG586" s="214"/>
      <c r="AH586" s="214"/>
      <c r="AI586" s="214"/>
      <c r="AJ586" s="214"/>
      <c r="AK586" s="214"/>
      <c r="AL586" s="214"/>
      <c r="AM586" s="214"/>
      <c r="AN586" s="214"/>
      <c r="AO586" s="214"/>
      <c r="AP586" s="214"/>
      <c r="AQ586" s="214"/>
      <c r="AR586" s="214"/>
      <c r="AS586" s="214"/>
      <c r="AT586" s="214"/>
      <c r="AU586" s="214"/>
      <c r="AV586" s="214"/>
      <c r="AW586" s="214"/>
      <c r="AX586" s="214"/>
      <c r="AY586" s="214"/>
      <c r="AZ586" s="214"/>
      <c r="BA586" s="214"/>
      <c r="BB586" s="214"/>
      <c r="BC586" s="214"/>
      <c r="BD586" s="214"/>
      <c r="BE586" s="214"/>
      <c r="BF586" s="214"/>
      <c r="BG586" s="214"/>
      <c r="BH586" s="214"/>
      <c r="BI586" s="214"/>
      <c r="BJ586" s="214"/>
      <c r="BK586" s="214"/>
      <c r="BL586" s="214"/>
      <c r="BM586" s="214"/>
      <c r="BN586" s="214"/>
      <c r="BO586" s="214"/>
      <c r="BP586" s="214"/>
      <c r="BQ586" s="214"/>
    </row>
    <row r="587" spans="1:69" x14ac:dyDescent="0.2">
      <c r="A587" s="214"/>
      <c r="B587" s="214"/>
      <c r="C587" s="214"/>
      <c r="D587" s="214"/>
      <c r="E587" s="214"/>
      <c r="F587" s="214"/>
      <c r="G587" s="214"/>
      <c r="H587" s="214"/>
      <c r="I587" s="214"/>
      <c r="J587" s="214"/>
      <c r="K587" s="214"/>
      <c r="L587" s="214"/>
      <c r="M587" s="214"/>
      <c r="N587" s="214"/>
      <c r="O587" s="214"/>
      <c r="P587" s="214"/>
      <c r="Q587" s="214"/>
      <c r="R587" s="214"/>
      <c r="S587" s="214"/>
      <c r="T587" s="214"/>
      <c r="U587" s="214"/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/>
      <c r="AF587" s="214"/>
      <c r="AG587" s="214"/>
      <c r="AH587" s="214"/>
      <c r="AI587" s="214"/>
      <c r="AJ587" s="214"/>
      <c r="AK587" s="214"/>
      <c r="AL587" s="214"/>
      <c r="AM587" s="214"/>
      <c r="AN587" s="214"/>
      <c r="AO587" s="214"/>
      <c r="AP587" s="214"/>
      <c r="AQ587" s="214"/>
      <c r="AR587" s="214"/>
      <c r="AS587" s="214"/>
      <c r="AT587" s="214"/>
      <c r="AU587" s="214"/>
      <c r="AV587" s="214"/>
      <c r="AW587" s="214"/>
      <c r="AX587" s="214"/>
      <c r="AY587" s="214"/>
      <c r="AZ587" s="214"/>
      <c r="BA587" s="214"/>
      <c r="BB587" s="214"/>
      <c r="BC587" s="214"/>
      <c r="BD587" s="214"/>
      <c r="BE587" s="214"/>
      <c r="BF587" s="214"/>
      <c r="BG587" s="214"/>
      <c r="BH587" s="214"/>
      <c r="BI587" s="214"/>
      <c r="BJ587" s="214"/>
      <c r="BK587" s="214"/>
      <c r="BL587" s="214"/>
      <c r="BM587" s="214"/>
      <c r="BN587" s="214"/>
      <c r="BO587" s="214"/>
      <c r="BP587" s="214"/>
      <c r="BQ587" s="214"/>
    </row>
    <row r="588" spans="1:69" x14ac:dyDescent="0.2">
      <c r="A588" s="214"/>
      <c r="B588" s="214"/>
      <c r="C588" s="214"/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4"/>
      <c r="T588" s="214"/>
      <c r="U588" s="21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/>
      <c r="AF588" s="214"/>
      <c r="AG588" s="214"/>
      <c r="AH588" s="214"/>
      <c r="AI588" s="214"/>
      <c r="AJ588" s="214"/>
      <c r="AK588" s="214"/>
      <c r="AL588" s="214"/>
      <c r="AM588" s="214"/>
      <c r="AN588" s="214"/>
      <c r="AO588" s="214"/>
      <c r="AP588" s="214"/>
      <c r="AQ588" s="214"/>
      <c r="AR588" s="214"/>
      <c r="AS588" s="214"/>
      <c r="AT588" s="214"/>
      <c r="AU588" s="214"/>
      <c r="AV588" s="214"/>
      <c r="AW588" s="214"/>
      <c r="AX588" s="214"/>
      <c r="AY588" s="214"/>
      <c r="AZ588" s="214"/>
      <c r="BA588" s="214"/>
      <c r="BB588" s="214"/>
      <c r="BC588" s="214"/>
      <c r="BD588" s="214"/>
      <c r="BE588" s="214"/>
      <c r="BF588" s="214"/>
      <c r="BG588" s="214"/>
      <c r="BH588" s="214"/>
      <c r="BI588" s="214"/>
      <c r="BJ588" s="214"/>
      <c r="BK588" s="214"/>
      <c r="BL588" s="214"/>
      <c r="BM588" s="214"/>
      <c r="BN588" s="214"/>
      <c r="BO588" s="214"/>
      <c r="BP588" s="214"/>
      <c r="BQ588" s="214"/>
    </row>
    <row r="589" spans="1:69" x14ac:dyDescent="0.2">
      <c r="A589" s="214"/>
      <c r="B589" s="214"/>
      <c r="C589" s="214"/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4"/>
      <c r="T589" s="214"/>
      <c r="U589" s="21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/>
      <c r="AF589" s="214"/>
      <c r="AG589" s="214"/>
      <c r="AH589" s="214"/>
      <c r="AI589" s="214"/>
      <c r="AJ589" s="214"/>
      <c r="AK589" s="214"/>
      <c r="AL589" s="214"/>
      <c r="AM589" s="214"/>
      <c r="AN589" s="214"/>
      <c r="AO589" s="214"/>
      <c r="AP589" s="214"/>
      <c r="AQ589" s="214"/>
      <c r="AR589" s="214"/>
      <c r="AS589" s="214"/>
      <c r="AT589" s="214"/>
      <c r="AU589" s="214"/>
      <c r="AV589" s="214"/>
      <c r="AW589" s="214"/>
      <c r="AX589" s="214"/>
      <c r="AY589" s="214"/>
      <c r="AZ589" s="214"/>
      <c r="BA589" s="214"/>
      <c r="BB589" s="214"/>
      <c r="BC589" s="214"/>
      <c r="BD589" s="214"/>
      <c r="BE589" s="214"/>
      <c r="BF589" s="214"/>
      <c r="BG589" s="214"/>
      <c r="BH589" s="214"/>
      <c r="BI589" s="214"/>
      <c r="BJ589" s="214"/>
      <c r="BK589" s="214"/>
      <c r="BL589" s="214"/>
      <c r="BM589" s="214"/>
      <c r="BN589" s="214"/>
      <c r="BO589" s="214"/>
      <c r="BP589" s="214"/>
      <c r="BQ589" s="214"/>
    </row>
    <row r="590" spans="1:69" x14ac:dyDescent="0.2">
      <c r="A590" s="214"/>
      <c r="B590" s="214"/>
      <c r="C590" s="214"/>
      <c r="D590" s="214"/>
      <c r="E590" s="214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/>
      <c r="AF590" s="214"/>
      <c r="AG590" s="214"/>
      <c r="AH590" s="214"/>
      <c r="AI590" s="214"/>
      <c r="AJ590" s="214"/>
      <c r="AK590" s="214"/>
      <c r="AL590" s="214"/>
      <c r="AM590" s="214"/>
      <c r="AN590" s="214"/>
      <c r="AO590" s="214"/>
      <c r="AP590" s="214"/>
      <c r="AQ590" s="214"/>
      <c r="AR590" s="214"/>
      <c r="AS590" s="214"/>
      <c r="AT590" s="214"/>
      <c r="AU590" s="214"/>
      <c r="AV590" s="214"/>
      <c r="AW590" s="214"/>
      <c r="AX590" s="214"/>
      <c r="AY590" s="214"/>
      <c r="AZ590" s="214"/>
      <c r="BA590" s="214"/>
      <c r="BB590" s="214"/>
      <c r="BC590" s="214"/>
      <c r="BD590" s="214"/>
      <c r="BE590" s="214"/>
      <c r="BF590" s="214"/>
      <c r="BG590" s="214"/>
      <c r="BH590" s="214"/>
      <c r="BI590" s="214"/>
      <c r="BJ590" s="214"/>
      <c r="BK590" s="214"/>
      <c r="BL590" s="214"/>
      <c r="BM590" s="214"/>
      <c r="BN590" s="214"/>
      <c r="BO590" s="214"/>
      <c r="BP590" s="214"/>
      <c r="BQ590" s="214"/>
    </row>
    <row r="591" spans="1:69" x14ac:dyDescent="0.2">
      <c r="A591" s="214"/>
      <c r="B591" s="214"/>
      <c r="C591" s="214"/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4"/>
      <c r="T591" s="214"/>
      <c r="U591" s="214"/>
      <c r="V591" s="214"/>
      <c r="W591" s="214"/>
      <c r="X591" s="214"/>
      <c r="Y591" s="214"/>
      <c r="Z591" s="214"/>
      <c r="AA591" s="214"/>
      <c r="AB591" s="214"/>
      <c r="AC591" s="214"/>
      <c r="AD591" s="214"/>
      <c r="AE591" s="214"/>
      <c r="AF591" s="214"/>
      <c r="AG591" s="214"/>
      <c r="AH591" s="214"/>
      <c r="AI591" s="214"/>
      <c r="AJ591" s="214"/>
      <c r="AK591" s="214"/>
      <c r="AL591" s="214"/>
      <c r="AM591" s="214"/>
      <c r="AN591" s="214"/>
      <c r="AO591" s="214"/>
      <c r="AP591" s="214"/>
      <c r="AQ591" s="214"/>
      <c r="AR591" s="214"/>
      <c r="AS591" s="214"/>
      <c r="AT591" s="214"/>
      <c r="AU591" s="214"/>
      <c r="AV591" s="214"/>
      <c r="AW591" s="214"/>
      <c r="AX591" s="214"/>
      <c r="AY591" s="214"/>
      <c r="AZ591" s="214"/>
      <c r="BA591" s="214"/>
      <c r="BB591" s="214"/>
      <c r="BC591" s="214"/>
      <c r="BD591" s="214"/>
      <c r="BE591" s="214"/>
      <c r="BF591" s="214"/>
      <c r="BG591" s="214"/>
      <c r="BH591" s="214"/>
      <c r="BI591" s="214"/>
      <c r="BJ591" s="214"/>
      <c r="BK591" s="214"/>
      <c r="BL591" s="214"/>
      <c r="BM591" s="214"/>
      <c r="BN591" s="214"/>
      <c r="BO591" s="214"/>
      <c r="BP591" s="214"/>
      <c r="BQ591" s="214"/>
    </row>
    <row r="592" spans="1:69" x14ac:dyDescent="0.2">
      <c r="A592" s="214"/>
      <c r="B592" s="214"/>
      <c r="C592" s="214"/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4"/>
      <c r="T592" s="214"/>
      <c r="U592" s="214"/>
      <c r="V592" s="214"/>
      <c r="W592" s="214"/>
      <c r="X592" s="214"/>
      <c r="Y592" s="214"/>
      <c r="Z592" s="214"/>
      <c r="AA592" s="214"/>
      <c r="AB592" s="214"/>
      <c r="AC592" s="214"/>
      <c r="AD592" s="214"/>
      <c r="AE592" s="214"/>
      <c r="AF592" s="214"/>
      <c r="AG592" s="214"/>
      <c r="AH592" s="214"/>
      <c r="AI592" s="214"/>
      <c r="AJ592" s="214"/>
      <c r="AK592" s="214"/>
      <c r="AL592" s="214"/>
      <c r="AM592" s="214"/>
      <c r="AN592" s="214"/>
      <c r="AO592" s="214"/>
      <c r="AP592" s="214"/>
      <c r="AQ592" s="214"/>
      <c r="AR592" s="214"/>
      <c r="AS592" s="214"/>
      <c r="AT592" s="214"/>
      <c r="AU592" s="214"/>
      <c r="AV592" s="214"/>
      <c r="AW592" s="214"/>
      <c r="AX592" s="214"/>
      <c r="AY592" s="214"/>
      <c r="AZ592" s="214"/>
      <c r="BA592" s="214"/>
      <c r="BB592" s="214"/>
      <c r="BC592" s="214"/>
      <c r="BD592" s="214"/>
      <c r="BE592" s="214"/>
      <c r="BF592" s="214"/>
      <c r="BG592" s="214"/>
      <c r="BH592" s="214"/>
      <c r="BI592" s="214"/>
      <c r="BJ592" s="214"/>
      <c r="BK592" s="214"/>
      <c r="BL592" s="214"/>
      <c r="BM592" s="214"/>
      <c r="BN592" s="214"/>
      <c r="BO592" s="214"/>
      <c r="BP592" s="214"/>
      <c r="BQ592" s="214"/>
    </row>
    <row r="593" spans="1:69" x14ac:dyDescent="0.2">
      <c r="A593" s="214"/>
      <c r="B593" s="214"/>
      <c r="C593" s="214"/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4"/>
      <c r="T593" s="214"/>
      <c r="U593" s="214"/>
      <c r="V593" s="214"/>
      <c r="W593" s="214"/>
      <c r="X593" s="214"/>
      <c r="Y593" s="214"/>
      <c r="Z593" s="214"/>
      <c r="AA593" s="214"/>
      <c r="AB593" s="214"/>
      <c r="AC593" s="214"/>
      <c r="AD593" s="214"/>
      <c r="AE593" s="214"/>
      <c r="AF593" s="214"/>
      <c r="AG593" s="214"/>
      <c r="AH593" s="214"/>
      <c r="AI593" s="214"/>
      <c r="AJ593" s="214"/>
      <c r="AK593" s="214"/>
      <c r="AL593" s="214"/>
      <c r="AM593" s="214"/>
      <c r="AN593" s="214"/>
      <c r="AO593" s="214"/>
      <c r="AP593" s="214"/>
      <c r="AQ593" s="214"/>
      <c r="AR593" s="214"/>
      <c r="AS593" s="214"/>
      <c r="AT593" s="214"/>
      <c r="AU593" s="214"/>
      <c r="AV593" s="214"/>
      <c r="AW593" s="214"/>
      <c r="AX593" s="214"/>
      <c r="AY593" s="214"/>
      <c r="AZ593" s="214"/>
      <c r="BA593" s="214"/>
      <c r="BB593" s="214"/>
      <c r="BC593" s="214"/>
      <c r="BD593" s="214"/>
      <c r="BE593" s="214"/>
      <c r="BF593" s="214"/>
      <c r="BG593" s="214"/>
      <c r="BH593" s="214"/>
      <c r="BI593" s="214"/>
      <c r="BJ593" s="214"/>
      <c r="BK593" s="214"/>
      <c r="BL593" s="214"/>
      <c r="BM593" s="214"/>
      <c r="BN593" s="214"/>
      <c r="BO593" s="214"/>
      <c r="BP593" s="214"/>
      <c r="BQ593" s="214"/>
    </row>
    <row r="594" spans="1:69" x14ac:dyDescent="0.2">
      <c r="A594" s="214"/>
      <c r="B594" s="214"/>
      <c r="C594" s="214"/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4"/>
      <c r="T594" s="214"/>
      <c r="U594" s="214"/>
      <c r="V594" s="214"/>
      <c r="W594" s="214"/>
      <c r="X594" s="214"/>
      <c r="Y594" s="214"/>
      <c r="Z594" s="214"/>
      <c r="AA594" s="214"/>
      <c r="AB594" s="214"/>
      <c r="AC594" s="214"/>
      <c r="AD594" s="214"/>
      <c r="AE594" s="214"/>
      <c r="AF594" s="214"/>
      <c r="AG594" s="214"/>
      <c r="AH594" s="214"/>
      <c r="AI594" s="214"/>
      <c r="AJ594" s="214"/>
      <c r="AK594" s="214"/>
      <c r="AL594" s="214"/>
      <c r="AM594" s="214"/>
      <c r="AN594" s="214"/>
      <c r="AO594" s="214"/>
      <c r="AP594" s="214"/>
      <c r="AQ594" s="214"/>
      <c r="AR594" s="214"/>
      <c r="AS594" s="214"/>
      <c r="AT594" s="214"/>
      <c r="AU594" s="214"/>
      <c r="AV594" s="214"/>
      <c r="AW594" s="214"/>
      <c r="AX594" s="214"/>
      <c r="AY594" s="214"/>
      <c r="AZ594" s="214"/>
      <c r="BA594" s="214"/>
      <c r="BB594" s="214"/>
      <c r="BC594" s="214"/>
      <c r="BD594" s="214"/>
      <c r="BE594" s="214"/>
      <c r="BF594" s="214"/>
      <c r="BG594" s="214"/>
      <c r="BH594" s="214"/>
      <c r="BI594" s="214"/>
      <c r="BJ594" s="214"/>
      <c r="BK594" s="214"/>
      <c r="BL594" s="214"/>
      <c r="BM594" s="214"/>
      <c r="BN594" s="214"/>
      <c r="BO594" s="214"/>
      <c r="BP594" s="214"/>
      <c r="BQ594" s="214"/>
    </row>
    <row r="595" spans="1:69" x14ac:dyDescent="0.2">
      <c r="A595" s="214"/>
      <c r="B595" s="214"/>
      <c r="C595" s="214"/>
      <c r="D595" s="214"/>
      <c r="E595" s="214"/>
      <c r="F595" s="214"/>
      <c r="G595" s="214"/>
      <c r="H595" s="214"/>
      <c r="I595" s="214"/>
      <c r="J595" s="214"/>
      <c r="K595" s="214"/>
      <c r="L595" s="214"/>
      <c r="M595" s="214"/>
      <c r="N595" s="214"/>
      <c r="O595" s="214"/>
      <c r="P595" s="214"/>
      <c r="Q595" s="214"/>
      <c r="R595" s="214"/>
      <c r="S595" s="214"/>
      <c r="T595" s="214"/>
      <c r="U595" s="214"/>
      <c r="V595" s="214"/>
      <c r="W595" s="214"/>
      <c r="X595" s="214"/>
      <c r="Y595" s="214"/>
      <c r="Z595" s="214"/>
      <c r="AA595" s="214"/>
      <c r="AB595" s="214"/>
      <c r="AC595" s="214"/>
      <c r="AD595" s="214"/>
      <c r="AE595" s="214"/>
      <c r="AF595" s="214"/>
      <c r="AG595" s="214"/>
      <c r="AH595" s="214"/>
      <c r="AI595" s="214"/>
      <c r="AJ595" s="214"/>
      <c r="AK595" s="214"/>
      <c r="AL595" s="214"/>
      <c r="AM595" s="214"/>
      <c r="AN595" s="214"/>
      <c r="AO595" s="214"/>
      <c r="AP595" s="214"/>
      <c r="AQ595" s="214"/>
      <c r="AR595" s="214"/>
      <c r="AS595" s="214"/>
      <c r="AT595" s="214"/>
      <c r="AU595" s="214"/>
      <c r="AV595" s="214"/>
      <c r="AW595" s="214"/>
      <c r="AX595" s="214"/>
      <c r="AY595" s="214"/>
      <c r="AZ595" s="214"/>
      <c r="BA595" s="214"/>
      <c r="BB595" s="214"/>
      <c r="BC595" s="214"/>
      <c r="BD595" s="214"/>
      <c r="BE595" s="214"/>
      <c r="BF595" s="214"/>
      <c r="BG595" s="214"/>
      <c r="BH595" s="214"/>
      <c r="BI595" s="214"/>
      <c r="BJ595" s="214"/>
      <c r="BK595" s="214"/>
      <c r="BL595" s="214"/>
      <c r="BM595" s="214"/>
      <c r="BN595" s="214"/>
      <c r="BO595" s="214"/>
      <c r="BP595" s="214"/>
      <c r="BQ595" s="214"/>
    </row>
    <row r="596" spans="1:69" x14ac:dyDescent="0.2">
      <c r="A596" s="214"/>
      <c r="B596" s="214"/>
      <c r="C596" s="214"/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4"/>
      <c r="T596" s="214"/>
      <c r="U596" s="214"/>
      <c r="V596" s="214"/>
      <c r="W596" s="214"/>
      <c r="X596" s="214"/>
      <c r="Y596" s="214"/>
      <c r="Z596" s="214"/>
      <c r="AA596" s="214"/>
      <c r="AB596" s="214"/>
      <c r="AC596" s="214"/>
      <c r="AD596" s="214"/>
      <c r="AE596" s="214"/>
      <c r="AF596" s="214"/>
      <c r="AG596" s="214"/>
      <c r="AH596" s="214"/>
      <c r="AI596" s="214"/>
      <c r="AJ596" s="214"/>
      <c r="AK596" s="214"/>
      <c r="AL596" s="214"/>
      <c r="AM596" s="214"/>
      <c r="AN596" s="214"/>
      <c r="AO596" s="214"/>
      <c r="AP596" s="214"/>
      <c r="AQ596" s="214"/>
      <c r="AR596" s="214"/>
      <c r="AS596" s="214"/>
      <c r="AT596" s="214"/>
      <c r="AU596" s="214"/>
      <c r="AV596" s="214"/>
      <c r="AW596" s="214"/>
      <c r="AX596" s="214"/>
      <c r="AY596" s="214"/>
      <c r="AZ596" s="214"/>
      <c r="BA596" s="214"/>
      <c r="BB596" s="214"/>
      <c r="BC596" s="214"/>
      <c r="BD596" s="214"/>
      <c r="BE596" s="214"/>
      <c r="BF596" s="214"/>
      <c r="BG596" s="214"/>
      <c r="BH596" s="214"/>
      <c r="BI596" s="214"/>
      <c r="BJ596" s="214"/>
      <c r="BK596" s="214"/>
      <c r="BL596" s="214"/>
      <c r="BM596" s="214"/>
      <c r="BN596" s="214"/>
      <c r="BO596" s="214"/>
      <c r="BP596" s="214"/>
      <c r="BQ596" s="214"/>
    </row>
    <row r="597" spans="1:69" x14ac:dyDescent="0.2">
      <c r="A597" s="214"/>
      <c r="B597" s="214"/>
      <c r="C597" s="214"/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4"/>
      <c r="T597" s="214"/>
      <c r="U597" s="214"/>
      <c r="V597" s="214"/>
      <c r="W597" s="214"/>
      <c r="X597" s="214"/>
      <c r="Y597" s="214"/>
      <c r="Z597" s="214"/>
      <c r="AA597" s="214"/>
      <c r="AB597" s="214"/>
      <c r="AC597" s="214"/>
      <c r="AD597" s="214"/>
      <c r="AE597" s="214"/>
      <c r="AF597" s="214"/>
      <c r="AG597" s="214"/>
      <c r="AH597" s="214"/>
      <c r="AI597" s="214"/>
      <c r="AJ597" s="214"/>
      <c r="AK597" s="214"/>
      <c r="AL597" s="214"/>
      <c r="AM597" s="214"/>
      <c r="AN597" s="214"/>
      <c r="AO597" s="214"/>
      <c r="AP597" s="214"/>
      <c r="AQ597" s="214"/>
      <c r="AR597" s="214"/>
      <c r="AS597" s="214"/>
      <c r="AT597" s="214"/>
      <c r="AU597" s="214"/>
      <c r="AV597" s="214"/>
      <c r="AW597" s="214"/>
      <c r="AX597" s="214"/>
      <c r="AY597" s="214"/>
      <c r="AZ597" s="214"/>
      <c r="BA597" s="214"/>
      <c r="BB597" s="214"/>
      <c r="BC597" s="214"/>
      <c r="BD597" s="214"/>
      <c r="BE597" s="214"/>
      <c r="BF597" s="214"/>
      <c r="BG597" s="214"/>
      <c r="BH597" s="214"/>
      <c r="BI597" s="214"/>
      <c r="BJ597" s="214"/>
      <c r="BK597" s="214"/>
      <c r="BL597" s="214"/>
      <c r="BM597" s="214"/>
      <c r="BN597" s="214"/>
      <c r="BO597" s="214"/>
      <c r="BP597" s="214"/>
      <c r="BQ597" s="214"/>
    </row>
    <row r="598" spans="1:69" x14ac:dyDescent="0.2">
      <c r="A598" s="214"/>
      <c r="B598" s="214"/>
      <c r="C598" s="214"/>
      <c r="D598" s="214"/>
      <c r="E598" s="214"/>
      <c r="F598" s="214"/>
      <c r="G598" s="214"/>
      <c r="H598" s="214"/>
      <c r="I598" s="214"/>
      <c r="J598" s="214"/>
      <c r="K598" s="214"/>
      <c r="L598" s="214"/>
      <c r="M598" s="214"/>
      <c r="N598" s="214"/>
      <c r="O598" s="214"/>
      <c r="P598" s="214"/>
      <c r="Q598" s="214"/>
      <c r="R598" s="214"/>
      <c r="S598" s="214"/>
      <c r="T598" s="214"/>
      <c r="U598" s="214"/>
      <c r="V598" s="214"/>
      <c r="W598" s="214"/>
      <c r="X598" s="214"/>
      <c r="Y598" s="214"/>
      <c r="Z598" s="214"/>
      <c r="AA598" s="214"/>
      <c r="AB598" s="214"/>
      <c r="AC598" s="214"/>
      <c r="AD598" s="214"/>
      <c r="AE598" s="214"/>
      <c r="AF598" s="214"/>
      <c r="AG598" s="214"/>
      <c r="AH598" s="214"/>
      <c r="AI598" s="214"/>
      <c r="AJ598" s="214"/>
      <c r="AK598" s="214"/>
      <c r="AL598" s="214"/>
      <c r="AM598" s="214"/>
      <c r="AN598" s="214"/>
      <c r="AO598" s="214"/>
      <c r="AP598" s="214"/>
      <c r="AQ598" s="214"/>
      <c r="AR598" s="214"/>
      <c r="AS598" s="214"/>
      <c r="AT598" s="214"/>
      <c r="AU598" s="214"/>
      <c r="AV598" s="214"/>
      <c r="AW598" s="214"/>
      <c r="AX598" s="214"/>
      <c r="AY598" s="214"/>
      <c r="AZ598" s="214"/>
      <c r="BA598" s="214"/>
      <c r="BB598" s="214"/>
      <c r="BC598" s="214"/>
      <c r="BD598" s="214"/>
      <c r="BE598" s="214"/>
      <c r="BF598" s="214"/>
      <c r="BG598" s="214"/>
      <c r="BH598" s="214"/>
      <c r="BI598" s="214"/>
      <c r="BJ598" s="214"/>
      <c r="BK598" s="214"/>
      <c r="BL598" s="214"/>
      <c r="BM598" s="214"/>
      <c r="BN598" s="214"/>
      <c r="BO598" s="214"/>
      <c r="BP598" s="214"/>
      <c r="BQ598" s="214"/>
    </row>
    <row r="599" spans="1:69" x14ac:dyDescent="0.2">
      <c r="A599" s="214"/>
      <c r="B599" s="214"/>
      <c r="C599" s="214"/>
      <c r="D599" s="214"/>
      <c r="E599" s="214"/>
      <c r="F599" s="214"/>
      <c r="G599" s="214"/>
      <c r="H599" s="214"/>
      <c r="I599" s="214"/>
      <c r="J599" s="214"/>
      <c r="K599" s="214"/>
      <c r="L599" s="214"/>
      <c r="M599" s="214"/>
      <c r="N599" s="214"/>
      <c r="O599" s="214"/>
      <c r="P599" s="214"/>
      <c r="Q599" s="214"/>
      <c r="R599" s="214"/>
      <c r="S599" s="214"/>
      <c r="T599" s="214"/>
      <c r="U599" s="214"/>
      <c r="V599" s="214"/>
      <c r="W599" s="214"/>
      <c r="X599" s="214"/>
      <c r="Y599" s="214"/>
      <c r="Z599" s="214"/>
      <c r="AA599" s="214"/>
      <c r="AB599" s="214"/>
      <c r="AC599" s="214"/>
      <c r="AD599" s="214"/>
      <c r="AE599" s="214"/>
      <c r="AF599" s="214"/>
      <c r="AG599" s="214"/>
      <c r="AH599" s="214"/>
      <c r="AI599" s="214"/>
      <c r="AJ599" s="214"/>
      <c r="AK599" s="214"/>
      <c r="AL599" s="214"/>
      <c r="AM599" s="214"/>
      <c r="AN599" s="214"/>
      <c r="AO599" s="214"/>
      <c r="AP599" s="214"/>
      <c r="AQ599" s="214"/>
      <c r="AR599" s="214"/>
      <c r="AS599" s="214"/>
      <c r="AT599" s="214"/>
      <c r="AU599" s="214"/>
      <c r="AV599" s="214"/>
      <c r="AW599" s="214"/>
      <c r="AX599" s="214"/>
      <c r="AY599" s="214"/>
      <c r="AZ599" s="214"/>
      <c r="BA599" s="214"/>
      <c r="BB599" s="214"/>
      <c r="BC599" s="214"/>
      <c r="BD599" s="214"/>
      <c r="BE599" s="214"/>
      <c r="BF599" s="214"/>
      <c r="BG599" s="214"/>
      <c r="BH599" s="214"/>
      <c r="BI599" s="214"/>
      <c r="BJ599" s="214"/>
      <c r="BK599" s="214"/>
      <c r="BL599" s="214"/>
      <c r="BM599" s="214"/>
      <c r="BN599" s="214"/>
      <c r="BO599" s="214"/>
      <c r="BP599" s="214"/>
      <c r="BQ599" s="214"/>
    </row>
    <row r="600" spans="1:69" x14ac:dyDescent="0.2">
      <c r="A600" s="214"/>
      <c r="B600" s="214"/>
      <c r="C600" s="214"/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4"/>
      <c r="T600" s="214"/>
      <c r="U600" s="214"/>
      <c r="V600" s="214"/>
      <c r="W600" s="214"/>
      <c r="X600" s="214"/>
      <c r="Y600" s="214"/>
      <c r="Z600" s="214"/>
      <c r="AA600" s="214"/>
      <c r="AB600" s="214"/>
      <c r="AC600" s="214"/>
      <c r="AD600" s="214"/>
      <c r="AE600" s="214"/>
      <c r="AF600" s="214"/>
      <c r="AG600" s="214"/>
      <c r="AH600" s="214"/>
      <c r="AI600" s="214"/>
      <c r="AJ600" s="214"/>
      <c r="AK600" s="214"/>
      <c r="AL600" s="214"/>
      <c r="AM600" s="214"/>
      <c r="AN600" s="214"/>
      <c r="AO600" s="214"/>
      <c r="AP600" s="214"/>
      <c r="AQ600" s="214"/>
      <c r="AR600" s="214"/>
      <c r="AS600" s="214"/>
      <c r="AT600" s="214"/>
      <c r="AU600" s="214"/>
      <c r="AV600" s="214"/>
      <c r="AW600" s="214"/>
      <c r="AX600" s="214"/>
      <c r="AY600" s="214"/>
      <c r="AZ600" s="214"/>
      <c r="BA600" s="214"/>
      <c r="BB600" s="214"/>
      <c r="BC600" s="214"/>
      <c r="BD600" s="214"/>
      <c r="BE600" s="214"/>
      <c r="BF600" s="214"/>
      <c r="BG600" s="214"/>
      <c r="BH600" s="214"/>
      <c r="BI600" s="214"/>
      <c r="BJ600" s="214"/>
      <c r="BK600" s="214"/>
      <c r="BL600" s="214"/>
      <c r="BM600" s="214"/>
      <c r="BN600" s="214"/>
      <c r="BO600" s="214"/>
      <c r="BP600" s="214"/>
      <c r="BQ600" s="214"/>
    </row>
    <row r="601" spans="1:69" x14ac:dyDescent="0.2">
      <c r="A601" s="214"/>
      <c r="B601" s="214"/>
      <c r="C601" s="214"/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4"/>
      <c r="T601" s="214"/>
      <c r="U601" s="214"/>
      <c r="V601" s="214"/>
      <c r="W601" s="214"/>
      <c r="X601" s="214"/>
      <c r="Y601" s="214"/>
      <c r="Z601" s="214"/>
      <c r="AA601" s="214"/>
      <c r="AB601" s="214"/>
      <c r="AC601" s="214"/>
      <c r="AD601" s="214"/>
      <c r="AE601" s="214"/>
      <c r="AF601" s="214"/>
      <c r="AG601" s="214"/>
      <c r="AH601" s="214"/>
      <c r="AI601" s="214"/>
      <c r="AJ601" s="214"/>
      <c r="AK601" s="214"/>
      <c r="AL601" s="214"/>
      <c r="AM601" s="214"/>
      <c r="AN601" s="214"/>
      <c r="AO601" s="214"/>
      <c r="AP601" s="214"/>
      <c r="AQ601" s="214"/>
      <c r="AR601" s="214"/>
      <c r="AS601" s="214"/>
      <c r="AT601" s="214"/>
      <c r="AU601" s="214"/>
      <c r="AV601" s="214"/>
      <c r="AW601" s="214"/>
      <c r="AX601" s="214"/>
      <c r="AY601" s="214"/>
      <c r="AZ601" s="214"/>
      <c r="BA601" s="214"/>
      <c r="BB601" s="214"/>
      <c r="BC601" s="214"/>
      <c r="BD601" s="214"/>
      <c r="BE601" s="214"/>
      <c r="BF601" s="214"/>
      <c r="BG601" s="214"/>
      <c r="BH601" s="214"/>
      <c r="BI601" s="214"/>
      <c r="BJ601" s="214"/>
      <c r="BK601" s="214"/>
      <c r="BL601" s="214"/>
      <c r="BM601" s="214"/>
      <c r="BN601" s="214"/>
      <c r="BO601" s="214"/>
      <c r="BP601" s="214"/>
      <c r="BQ601" s="214"/>
    </row>
    <row r="602" spans="1:69" x14ac:dyDescent="0.2">
      <c r="A602" s="214"/>
      <c r="B602" s="214"/>
      <c r="C602" s="214"/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4"/>
      <c r="O602" s="214"/>
      <c r="P602" s="214"/>
      <c r="Q602" s="214"/>
      <c r="R602" s="214"/>
      <c r="S602" s="214"/>
      <c r="T602" s="214"/>
      <c r="U602" s="214"/>
      <c r="V602" s="214"/>
      <c r="W602" s="214"/>
      <c r="X602" s="214"/>
      <c r="Y602" s="214"/>
      <c r="Z602" s="214"/>
      <c r="AA602" s="214"/>
      <c r="AB602" s="214"/>
      <c r="AC602" s="214"/>
      <c r="AD602" s="214"/>
      <c r="AE602" s="214"/>
      <c r="AF602" s="214"/>
      <c r="AG602" s="214"/>
      <c r="AH602" s="214"/>
      <c r="AI602" s="214"/>
      <c r="AJ602" s="214"/>
      <c r="AK602" s="214"/>
      <c r="AL602" s="214"/>
      <c r="AM602" s="214"/>
      <c r="AN602" s="214"/>
      <c r="AO602" s="214"/>
      <c r="AP602" s="214"/>
      <c r="AQ602" s="214"/>
      <c r="AR602" s="214"/>
      <c r="AS602" s="214"/>
      <c r="AT602" s="214"/>
      <c r="AU602" s="214"/>
      <c r="AV602" s="214"/>
      <c r="AW602" s="214"/>
      <c r="AX602" s="214"/>
      <c r="AY602" s="214"/>
      <c r="AZ602" s="214"/>
      <c r="BA602" s="214"/>
      <c r="BB602" s="214"/>
      <c r="BC602" s="214"/>
      <c r="BD602" s="214"/>
      <c r="BE602" s="214"/>
      <c r="BF602" s="214"/>
      <c r="BG602" s="214"/>
      <c r="BH602" s="214"/>
      <c r="BI602" s="214"/>
      <c r="BJ602" s="214"/>
      <c r="BK602" s="214"/>
      <c r="BL602" s="214"/>
      <c r="BM602" s="214"/>
      <c r="BN602" s="214"/>
      <c r="BO602" s="214"/>
      <c r="BP602" s="214"/>
      <c r="BQ602" s="214"/>
    </row>
    <row r="603" spans="1:69" x14ac:dyDescent="0.2">
      <c r="A603" s="214"/>
      <c r="B603" s="214"/>
      <c r="C603" s="214"/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4"/>
      <c r="O603" s="214"/>
      <c r="P603" s="214"/>
      <c r="Q603" s="214"/>
      <c r="R603" s="214"/>
      <c r="S603" s="214"/>
      <c r="T603" s="214"/>
      <c r="U603" s="214"/>
      <c r="V603" s="214"/>
      <c r="W603" s="214"/>
      <c r="X603" s="214"/>
      <c r="Y603" s="214"/>
      <c r="Z603" s="214"/>
      <c r="AA603" s="214"/>
      <c r="AB603" s="214"/>
      <c r="AC603" s="214"/>
      <c r="AD603" s="214"/>
      <c r="AE603" s="214"/>
      <c r="AF603" s="214"/>
      <c r="AG603" s="214"/>
      <c r="AH603" s="214"/>
      <c r="AI603" s="214"/>
      <c r="AJ603" s="214"/>
      <c r="AK603" s="214"/>
      <c r="AL603" s="214"/>
      <c r="AM603" s="214"/>
      <c r="AN603" s="214"/>
      <c r="AO603" s="214"/>
      <c r="AP603" s="214"/>
      <c r="AQ603" s="214"/>
      <c r="AR603" s="214"/>
      <c r="AS603" s="214"/>
      <c r="AT603" s="214"/>
      <c r="AU603" s="214"/>
      <c r="AV603" s="214"/>
      <c r="AW603" s="214"/>
      <c r="AX603" s="214"/>
      <c r="AY603" s="214"/>
      <c r="AZ603" s="214"/>
      <c r="BA603" s="214"/>
      <c r="BB603" s="214"/>
      <c r="BC603" s="214"/>
      <c r="BD603" s="214"/>
      <c r="BE603" s="214"/>
      <c r="BF603" s="214"/>
      <c r="BG603" s="214"/>
      <c r="BH603" s="214"/>
      <c r="BI603" s="214"/>
      <c r="BJ603" s="214"/>
      <c r="BK603" s="214"/>
      <c r="BL603" s="214"/>
      <c r="BM603" s="214"/>
      <c r="BN603" s="214"/>
      <c r="BO603" s="214"/>
      <c r="BP603" s="214"/>
      <c r="BQ603" s="214"/>
    </row>
    <row r="604" spans="1:69" x14ac:dyDescent="0.2">
      <c r="A604" s="214"/>
      <c r="B604" s="214"/>
      <c r="C604" s="214"/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4"/>
      <c r="T604" s="214"/>
      <c r="U604" s="214"/>
      <c r="V604" s="214"/>
      <c r="W604" s="214"/>
      <c r="X604" s="214"/>
      <c r="Y604" s="214"/>
      <c r="Z604" s="214"/>
      <c r="AA604" s="214"/>
      <c r="AB604" s="214"/>
      <c r="AC604" s="214"/>
      <c r="AD604" s="214"/>
      <c r="AE604" s="214"/>
      <c r="AF604" s="214"/>
      <c r="AG604" s="214"/>
      <c r="AH604" s="214"/>
      <c r="AI604" s="214"/>
      <c r="AJ604" s="214"/>
      <c r="AK604" s="214"/>
      <c r="AL604" s="214"/>
      <c r="AM604" s="214"/>
      <c r="AN604" s="214"/>
      <c r="AO604" s="214"/>
      <c r="AP604" s="214"/>
      <c r="AQ604" s="214"/>
      <c r="AR604" s="214"/>
      <c r="AS604" s="214"/>
      <c r="AT604" s="214"/>
      <c r="AU604" s="214"/>
      <c r="AV604" s="214"/>
      <c r="AW604" s="214"/>
      <c r="AX604" s="214"/>
      <c r="AY604" s="214"/>
      <c r="AZ604" s="214"/>
      <c r="BA604" s="214"/>
      <c r="BB604" s="214"/>
      <c r="BC604" s="214"/>
      <c r="BD604" s="214"/>
      <c r="BE604" s="214"/>
      <c r="BF604" s="214"/>
      <c r="BG604" s="214"/>
      <c r="BH604" s="214"/>
      <c r="BI604" s="214"/>
      <c r="BJ604" s="214"/>
      <c r="BK604" s="214"/>
      <c r="BL604" s="214"/>
      <c r="BM604" s="214"/>
      <c r="BN604" s="214"/>
      <c r="BO604" s="214"/>
      <c r="BP604" s="214"/>
      <c r="BQ604" s="214"/>
    </row>
    <row r="605" spans="1:69" x14ac:dyDescent="0.2">
      <c r="A605" s="214"/>
      <c r="B605" s="214"/>
      <c r="C605" s="214"/>
      <c r="D605" s="214"/>
      <c r="E605" s="214"/>
      <c r="F605" s="214"/>
      <c r="G605" s="214"/>
      <c r="H605" s="214"/>
      <c r="I605" s="214"/>
      <c r="J605" s="214"/>
      <c r="K605" s="214"/>
      <c r="L605" s="214"/>
      <c r="M605" s="214"/>
      <c r="N605" s="214"/>
      <c r="O605" s="214"/>
      <c r="P605" s="214"/>
      <c r="Q605" s="214"/>
      <c r="R605" s="214"/>
      <c r="S605" s="214"/>
      <c r="T605" s="214"/>
      <c r="U605" s="214"/>
      <c r="V605" s="214"/>
      <c r="W605" s="214"/>
      <c r="X605" s="214"/>
      <c r="Y605" s="214"/>
      <c r="Z605" s="214"/>
      <c r="AA605" s="214"/>
      <c r="AB605" s="214"/>
      <c r="AC605" s="214"/>
      <c r="AD605" s="214"/>
      <c r="AE605" s="214"/>
      <c r="AF605" s="214"/>
      <c r="AG605" s="214"/>
      <c r="AH605" s="214"/>
      <c r="AI605" s="214"/>
      <c r="AJ605" s="214"/>
      <c r="AK605" s="214"/>
      <c r="AL605" s="214"/>
      <c r="AM605" s="214"/>
      <c r="AN605" s="214"/>
      <c r="AO605" s="214"/>
      <c r="AP605" s="214"/>
      <c r="AQ605" s="214"/>
      <c r="AR605" s="214"/>
      <c r="AS605" s="214"/>
      <c r="AT605" s="214"/>
      <c r="AU605" s="214"/>
      <c r="AV605" s="214"/>
      <c r="AW605" s="214"/>
      <c r="AX605" s="214"/>
      <c r="AY605" s="214"/>
      <c r="AZ605" s="214"/>
      <c r="BA605" s="214"/>
      <c r="BB605" s="214"/>
      <c r="BC605" s="214"/>
      <c r="BD605" s="214"/>
      <c r="BE605" s="214"/>
      <c r="BF605" s="214"/>
      <c r="BG605" s="214"/>
      <c r="BH605" s="214"/>
      <c r="BI605" s="214"/>
      <c r="BJ605" s="214"/>
      <c r="BK605" s="214"/>
      <c r="BL605" s="214"/>
      <c r="BM605" s="214"/>
      <c r="BN605" s="214"/>
      <c r="BO605" s="214"/>
      <c r="BP605" s="214"/>
      <c r="BQ605" s="214"/>
    </row>
    <row r="606" spans="1:69" x14ac:dyDescent="0.2">
      <c r="A606" s="214"/>
      <c r="B606" s="214"/>
      <c r="C606" s="214"/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4"/>
      <c r="T606" s="214"/>
      <c r="U606" s="214"/>
      <c r="V606" s="214"/>
      <c r="W606" s="214"/>
      <c r="X606" s="214"/>
      <c r="Y606" s="214"/>
      <c r="Z606" s="214"/>
      <c r="AA606" s="214"/>
      <c r="AB606" s="214"/>
      <c r="AC606" s="214"/>
      <c r="AD606" s="214"/>
      <c r="AE606" s="214"/>
      <c r="AF606" s="214"/>
      <c r="AG606" s="214"/>
      <c r="AH606" s="214"/>
      <c r="AI606" s="214"/>
      <c r="AJ606" s="214"/>
      <c r="AK606" s="214"/>
      <c r="AL606" s="214"/>
      <c r="AM606" s="214"/>
      <c r="AN606" s="214"/>
      <c r="AO606" s="214"/>
      <c r="AP606" s="214"/>
      <c r="AQ606" s="214"/>
      <c r="AR606" s="214"/>
      <c r="AS606" s="214"/>
      <c r="AT606" s="214"/>
      <c r="AU606" s="214"/>
      <c r="AV606" s="214"/>
      <c r="AW606" s="214"/>
      <c r="AX606" s="214"/>
      <c r="AY606" s="214"/>
      <c r="AZ606" s="214"/>
      <c r="BA606" s="214"/>
      <c r="BB606" s="214"/>
      <c r="BC606" s="214"/>
      <c r="BD606" s="214"/>
      <c r="BE606" s="214"/>
      <c r="BF606" s="214"/>
      <c r="BG606" s="214"/>
      <c r="BH606" s="214"/>
      <c r="BI606" s="214"/>
      <c r="BJ606" s="214"/>
      <c r="BK606" s="214"/>
      <c r="BL606" s="214"/>
      <c r="BM606" s="214"/>
      <c r="BN606" s="214"/>
      <c r="BO606" s="214"/>
      <c r="BP606" s="214"/>
      <c r="BQ606" s="214"/>
    </row>
    <row r="607" spans="1:69" x14ac:dyDescent="0.2">
      <c r="A607" s="214"/>
      <c r="B607" s="214"/>
      <c r="C607" s="214"/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4"/>
      <c r="O607" s="214"/>
      <c r="P607" s="214"/>
      <c r="Q607" s="214"/>
      <c r="R607" s="214"/>
      <c r="S607" s="214"/>
      <c r="T607" s="214"/>
      <c r="U607" s="214"/>
      <c r="V607" s="214"/>
      <c r="W607" s="214"/>
      <c r="X607" s="214"/>
      <c r="Y607" s="214"/>
      <c r="Z607" s="214"/>
      <c r="AA607" s="214"/>
      <c r="AB607" s="214"/>
      <c r="AC607" s="214"/>
      <c r="AD607" s="214"/>
      <c r="AE607" s="214"/>
      <c r="AF607" s="214"/>
      <c r="AG607" s="214"/>
      <c r="AH607" s="214"/>
      <c r="AI607" s="214"/>
      <c r="AJ607" s="214"/>
      <c r="AK607" s="214"/>
      <c r="AL607" s="214"/>
      <c r="AM607" s="214"/>
      <c r="AN607" s="214"/>
      <c r="AO607" s="214"/>
      <c r="AP607" s="214"/>
      <c r="AQ607" s="214"/>
      <c r="AR607" s="214"/>
      <c r="AS607" s="214"/>
      <c r="AT607" s="214"/>
      <c r="AU607" s="214"/>
      <c r="AV607" s="214"/>
      <c r="AW607" s="214"/>
      <c r="AX607" s="214"/>
      <c r="AY607" s="214"/>
      <c r="AZ607" s="214"/>
      <c r="BA607" s="214"/>
      <c r="BB607" s="214"/>
      <c r="BC607" s="214"/>
      <c r="BD607" s="214"/>
      <c r="BE607" s="214"/>
      <c r="BF607" s="214"/>
      <c r="BG607" s="214"/>
      <c r="BH607" s="214"/>
      <c r="BI607" s="214"/>
      <c r="BJ607" s="214"/>
      <c r="BK607" s="214"/>
      <c r="BL607" s="214"/>
      <c r="BM607" s="214"/>
      <c r="BN607" s="214"/>
      <c r="BO607" s="214"/>
      <c r="BP607" s="214"/>
      <c r="BQ607" s="214"/>
    </row>
    <row r="608" spans="1:69" x14ac:dyDescent="0.2">
      <c r="A608" s="214"/>
      <c r="B608" s="214"/>
      <c r="C608" s="214"/>
      <c r="D608" s="214"/>
      <c r="E608" s="214"/>
      <c r="F608" s="214"/>
      <c r="G608" s="214"/>
      <c r="H608" s="214"/>
      <c r="I608" s="214"/>
      <c r="J608" s="214"/>
      <c r="K608" s="214"/>
      <c r="L608" s="214"/>
      <c r="M608" s="214"/>
      <c r="N608" s="214"/>
      <c r="O608" s="214"/>
      <c r="P608" s="214"/>
      <c r="Q608" s="214"/>
      <c r="R608" s="214"/>
      <c r="S608" s="214"/>
      <c r="T608" s="214"/>
      <c r="U608" s="214"/>
      <c r="V608" s="214"/>
      <c r="W608" s="214"/>
      <c r="X608" s="214"/>
      <c r="Y608" s="214"/>
      <c r="Z608" s="214"/>
      <c r="AA608" s="214"/>
      <c r="AB608" s="214"/>
      <c r="AC608" s="214"/>
      <c r="AD608" s="214"/>
      <c r="AE608" s="214"/>
      <c r="AF608" s="214"/>
      <c r="AG608" s="214"/>
      <c r="AH608" s="214"/>
      <c r="AI608" s="214"/>
      <c r="AJ608" s="214"/>
      <c r="AK608" s="214"/>
      <c r="AL608" s="214"/>
      <c r="AM608" s="214"/>
      <c r="AN608" s="214"/>
      <c r="AO608" s="214"/>
      <c r="AP608" s="214"/>
      <c r="AQ608" s="214"/>
      <c r="AR608" s="214"/>
      <c r="AS608" s="214"/>
      <c r="AT608" s="214"/>
      <c r="AU608" s="214"/>
      <c r="AV608" s="214"/>
      <c r="AW608" s="214"/>
      <c r="AX608" s="214"/>
      <c r="AY608" s="214"/>
      <c r="AZ608" s="214"/>
      <c r="BA608" s="214"/>
      <c r="BB608" s="214"/>
      <c r="BC608" s="214"/>
      <c r="BD608" s="214"/>
      <c r="BE608" s="214"/>
      <c r="BF608" s="214"/>
      <c r="BG608" s="214"/>
      <c r="BH608" s="214"/>
      <c r="BI608" s="214"/>
      <c r="BJ608" s="214"/>
      <c r="BK608" s="214"/>
      <c r="BL608" s="214"/>
      <c r="BM608" s="214"/>
      <c r="BN608" s="214"/>
      <c r="BO608" s="214"/>
      <c r="BP608" s="214"/>
      <c r="BQ608" s="214"/>
    </row>
    <row r="609" spans="1:69" x14ac:dyDescent="0.2">
      <c r="A609" s="214"/>
      <c r="B609" s="214"/>
      <c r="C609" s="214"/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  <c r="V609" s="214"/>
      <c r="W609" s="214"/>
      <c r="X609" s="214"/>
      <c r="Y609" s="214"/>
      <c r="Z609" s="214"/>
      <c r="AA609" s="214"/>
      <c r="AB609" s="214"/>
      <c r="AC609" s="214"/>
      <c r="AD609" s="214"/>
      <c r="AE609" s="214"/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  <c r="BI609" s="214"/>
      <c r="BJ609" s="214"/>
      <c r="BK609" s="214"/>
      <c r="BL609" s="214"/>
      <c r="BM609" s="214"/>
      <c r="BN609" s="214"/>
      <c r="BO609" s="214"/>
      <c r="BP609" s="214"/>
      <c r="BQ609" s="214"/>
    </row>
    <row r="610" spans="1:69" x14ac:dyDescent="0.2">
      <c r="A610" s="214"/>
      <c r="B610" s="214"/>
      <c r="C610" s="214"/>
      <c r="D610" s="214"/>
      <c r="E610" s="214"/>
      <c r="F610" s="214"/>
      <c r="G610" s="214"/>
      <c r="H610" s="214"/>
      <c r="I610" s="214"/>
      <c r="J610" s="214"/>
      <c r="K610" s="214"/>
      <c r="L610" s="214"/>
      <c r="M610" s="214"/>
      <c r="N610" s="214"/>
      <c r="O610" s="214"/>
      <c r="P610" s="214"/>
      <c r="Q610" s="214"/>
      <c r="R610" s="214"/>
      <c r="S610" s="214"/>
      <c r="T610" s="214"/>
      <c r="U610" s="214"/>
      <c r="V610" s="214"/>
      <c r="W610" s="214"/>
      <c r="X610" s="214"/>
      <c r="Y610" s="214"/>
      <c r="Z610" s="214"/>
      <c r="AA610" s="214"/>
      <c r="AB610" s="214"/>
      <c r="AC610" s="214"/>
      <c r="AD610" s="214"/>
      <c r="AE610" s="214"/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  <c r="BI610" s="214"/>
      <c r="BJ610" s="214"/>
      <c r="BK610" s="214"/>
      <c r="BL610" s="214"/>
      <c r="BM610" s="214"/>
      <c r="BN610" s="214"/>
      <c r="BO610" s="214"/>
      <c r="BP610" s="214"/>
      <c r="BQ610" s="214"/>
    </row>
    <row r="611" spans="1:69" x14ac:dyDescent="0.2">
      <c r="A611" s="214"/>
      <c r="B611" s="214"/>
      <c r="C611" s="214"/>
      <c r="D611" s="214"/>
      <c r="E611" s="214"/>
      <c r="F611" s="214"/>
      <c r="G611" s="214"/>
      <c r="H611" s="214"/>
      <c r="I611" s="214"/>
      <c r="J611" s="214"/>
      <c r="K611" s="214"/>
      <c r="L611" s="214"/>
      <c r="M611" s="214"/>
      <c r="N611" s="214"/>
      <c r="O611" s="214"/>
      <c r="P611" s="214"/>
      <c r="Q611" s="214"/>
      <c r="R611" s="214"/>
      <c r="S611" s="214"/>
      <c r="T611" s="214"/>
      <c r="U611" s="214"/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/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  <c r="BI611" s="214"/>
      <c r="BJ611" s="214"/>
      <c r="BK611" s="214"/>
      <c r="BL611" s="214"/>
      <c r="BM611" s="214"/>
      <c r="BN611" s="214"/>
      <c r="BO611" s="214"/>
      <c r="BP611" s="214"/>
      <c r="BQ611" s="214"/>
    </row>
    <row r="612" spans="1:69" x14ac:dyDescent="0.2">
      <c r="A612" s="214"/>
      <c r="B612" s="214"/>
      <c r="C612" s="214"/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4"/>
      <c r="T612" s="214"/>
      <c r="U612" s="214"/>
      <c r="V612" s="214"/>
      <c r="W612" s="214"/>
      <c r="X612" s="214"/>
      <c r="Y612" s="214"/>
      <c r="Z612" s="214"/>
      <c r="AA612" s="214"/>
      <c r="AB612" s="214"/>
      <c r="AC612" s="214"/>
      <c r="AD612" s="214"/>
      <c r="AE612" s="214"/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  <c r="BI612" s="214"/>
      <c r="BJ612" s="214"/>
      <c r="BK612" s="214"/>
      <c r="BL612" s="214"/>
      <c r="BM612" s="214"/>
      <c r="BN612" s="214"/>
      <c r="BO612" s="214"/>
      <c r="BP612" s="214"/>
      <c r="BQ612" s="214"/>
    </row>
    <row r="613" spans="1:69" x14ac:dyDescent="0.2">
      <c r="A613" s="214"/>
      <c r="B613" s="214"/>
      <c r="C613" s="214"/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4"/>
      <c r="T613" s="214"/>
      <c r="U613" s="214"/>
      <c r="V613" s="214"/>
      <c r="W613" s="214"/>
      <c r="X613" s="214"/>
      <c r="Y613" s="214"/>
      <c r="Z613" s="214"/>
      <c r="AA613" s="214"/>
      <c r="AB613" s="214"/>
      <c r="AC613" s="214"/>
      <c r="AD613" s="214"/>
      <c r="AE613" s="214"/>
      <c r="AF613" s="214"/>
      <c r="AG613" s="214"/>
      <c r="AH613" s="214"/>
      <c r="AI613" s="214"/>
      <c r="AJ613" s="214"/>
      <c r="AK613" s="214"/>
      <c r="AL613" s="214"/>
      <c r="AM613" s="214"/>
      <c r="AN613" s="214"/>
      <c r="AO613" s="214"/>
      <c r="AP613" s="214"/>
      <c r="AQ613" s="214"/>
      <c r="AR613" s="214"/>
      <c r="AS613" s="214"/>
      <c r="AT613" s="214"/>
      <c r="AU613" s="214"/>
      <c r="AV613" s="214"/>
      <c r="AW613" s="214"/>
      <c r="AX613" s="214"/>
      <c r="AY613" s="214"/>
      <c r="AZ613" s="214"/>
      <c r="BA613" s="214"/>
      <c r="BB613" s="214"/>
      <c r="BC613" s="214"/>
      <c r="BD613" s="214"/>
      <c r="BE613" s="214"/>
      <c r="BF613" s="214"/>
      <c r="BG613" s="214"/>
      <c r="BH613" s="214"/>
      <c r="BI613" s="214"/>
      <c r="BJ613" s="214"/>
      <c r="BK613" s="214"/>
      <c r="BL613" s="214"/>
      <c r="BM613" s="214"/>
      <c r="BN613" s="214"/>
      <c r="BO613" s="214"/>
      <c r="BP613" s="214"/>
      <c r="BQ613" s="214"/>
    </row>
    <row r="614" spans="1:69" x14ac:dyDescent="0.2">
      <c r="A614" s="214"/>
      <c r="B614" s="214"/>
      <c r="C614" s="214"/>
      <c r="D614" s="214"/>
      <c r="E614" s="214"/>
      <c r="F614" s="214"/>
      <c r="G614" s="214"/>
      <c r="H614" s="214"/>
      <c r="I614" s="214"/>
      <c r="J614" s="214"/>
      <c r="K614" s="214"/>
      <c r="L614" s="214"/>
      <c r="M614" s="214"/>
      <c r="N614" s="214"/>
      <c r="O614" s="214"/>
      <c r="P614" s="214"/>
      <c r="Q614" s="214"/>
      <c r="R614" s="214"/>
      <c r="S614" s="214"/>
      <c r="T614" s="214"/>
      <c r="U614" s="214"/>
      <c r="V614" s="214"/>
      <c r="W614" s="214"/>
      <c r="X614" s="214"/>
      <c r="Y614" s="214"/>
      <c r="Z614" s="214"/>
      <c r="AA614" s="214"/>
      <c r="AB614" s="214"/>
      <c r="AC614" s="214"/>
      <c r="AD614" s="214"/>
      <c r="AE614" s="214"/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214"/>
      <c r="AT614" s="214"/>
      <c r="AU614" s="214"/>
      <c r="AV614" s="214"/>
      <c r="AW614" s="214"/>
      <c r="AX614" s="214"/>
      <c r="AY614" s="214"/>
      <c r="AZ614" s="214"/>
      <c r="BA614" s="214"/>
      <c r="BB614" s="214"/>
      <c r="BC614" s="214"/>
      <c r="BD614" s="214"/>
      <c r="BE614" s="214"/>
      <c r="BF614" s="214"/>
      <c r="BG614" s="214"/>
      <c r="BH614" s="214"/>
      <c r="BI614" s="214"/>
      <c r="BJ614" s="214"/>
      <c r="BK614" s="214"/>
      <c r="BL614" s="214"/>
      <c r="BM614" s="214"/>
      <c r="BN614" s="214"/>
      <c r="BO614" s="214"/>
      <c r="BP614" s="214"/>
      <c r="BQ614" s="214"/>
    </row>
    <row r="615" spans="1:69" x14ac:dyDescent="0.2">
      <c r="A615" s="214"/>
      <c r="B615" s="214"/>
      <c r="C615" s="214"/>
      <c r="D615" s="214"/>
      <c r="E615" s="214"/>
      <c r="F615" s="214"/>
      <c r="G615" s="214"/>
      <c r="H615" s="214"/>
      <c r="I615" s="214"/>
      <c r="J615" s="214"/>
      <c r="K615" s="214"/>
      <c r="L615" s="214"/>
      <c r="M615" s="214"/>
      <c r="N615" s="214"/>
      <c r="O615" s="214"/>
      <c r="P615" s="214"/>
      <c r="Q615" s="214"/>
      <c r="R615" s="214"/>
      <c r="S615" s="214"/>
      <c r="T615" s="214"/>
      <c r="U615" s="214"/>
      <c r="V615" s="214"/>
      <c r="W615" s="214"/>
      <c r="X615" s="214"/>
      <c r="Y615" s="214"/>
      <c r="Z615" s="214"/>
      <c r="AA615" s="214"/>
      <c r="AB615" s="214"/>
      <c r="AC615" s="214"/>
      <c r="AD615" s="214"/>
      <c r="AE615" s="214"/>
      <c r="AF615" s="214"/>
      <c r="AG615" s="214"/>
      <c r="AH615" s="214"/>
      <c r="AI615" s="214"/>
      <c r="AJ615" s="214"/>
      <c r="AK615" s="214"/>
      <c r="AL615" s="214"/>
      <c r="AM615" s="214"/>
      <c r="AN615" s="214"/>
      <c r="AO615" s="214"/>
      <c r="AP615" s="214"/>
      <c r="AQ615" s="214"/>
      <c r="AR615" s="214"/>
      <c r="AS615" s="214"/>
      <c r="AT615" s="214"/>
      <c r="AU615" s="214"/>
      <c r="AV615" s="214"/>
      <c r="AW615" s="214"/>
      <c r="AX615" s="214"/>
      <c r="AY615" s="214"/>
      <c r="AZ615" s="214"/>
      <c r="BA615" s="214"/>
      <c r="BB615" s="214"/>
      <c r="BC615" s="214"/>
      <c r="BD615" s="214"/>
      <c r="BE615" s="214"/>
      <c r="BF615" s="214"/>
      <c r="BG615" s="214"/>
      <c r="BH615" s="214"/>
      <c r="BI615" s="214"/>
      <c r="BJ615" s="214"/>
      <c r="BK615" s="214"/>
      <c r="BL615" s="214"/>
      <c r="BM615" s="214"/>
      <c r="BN615" s="214"/>
      <c r="BO615" s="214"/>
      <c r="BP615" s="214"/>
      <c r="BQ615" s="214"/>
    </row>
    <row r="616" spans="1:69" x14ac:dyDescent="0.2">
      <c r="A616" s="214"/>
      <c r="B616" s="214"/>
      <c r="C616" s="214"/>
      <c r="D616" s="214"/>
      <c r="E616" s="214"/>
      <c r="F616" s="214"/>
      <c r="G616" s="214"/>
      <c r="H616" s="214"/>
      <c r="I616" s="214"/>
      <c r="J616" s="214"/>
      <c r="K616" s="214"/>
      <c r="L616" s="214"/>
      <c r="M616" s="214"/>
      <c r="N616" s="214"/>
      <c r="O616" s="214"/>
      <c r="P616" s="214"/>
      <c r="Q616" s="214"/>
      <c r="R616" s="214"/>
      <c r="S616" s="214"/>
      <c r="T616" s="214"/>
      <c r="U616" s="214"/>
      <c r="V616" s="214"/>
      <c r="W616" s="214"/>
      <c r="X616" s="214"/>
      <c r="Y616" s="214"/>
      <c r="Z616" s="214"/>
      <c r="AA616" s="214"/>
      <c r="AB616" s="214"/>
      <c r="AC616" s="214"/>
      <c r="AD616" s="214"/>
      <c r="AE616" s="214"/>
      <c r="AF616" s="214"/>
      <c r="AG616" s="214"/>
      <c r="AH616" s="214"/>
      <c r="AI616" s="214"/>
      <c r="AJ616" s="214"/>
      <c r="AK616" s="214"/>
      <c r="AL616" s="214"/>
      <c r="AM616" s="214"/>
      <c r="AN616" s="214"/>
      <c r="AO616" s="214"/>
      <c r="AP616" s="214"/>
      <c r="AQ616" s="214"/>
      <c r="AR616" s="214"/>
      <c r="AS616" s="214"/>
      <c r="AT616" s="214"/>
      <c r="AU616" s="214"/>
      <c r="AV616" s="214"/>
      <c r="AW616" s="214"/>
      <c r="AX616" s="214"/>
      <c r="AY616" s="214"/>
      <c r="AZ616" s="214"/>
      <c r="BA616" s="214"/>
      <c r="BB616" s="214"/>
      <c r="BC616" s="214"/>
      <c r="BD616" s="214"/>
      <c r="BE616" s="214"/>
      <c r="BF616" s="214"/>
      <c r="BG616" s="214"/>
      <c r="BH616" s="214"/>
      <c r="BI616" s="214"/>
      <c r="BJ616" s="214"/>
      <c r="BK616" s="214"/>
      <c r="BL616" s="214"/>
      <c r="BM616" s="214"/>
      <c r="BN616" s="214"/>
      <c r="BO616" s="214"/>
      <c r="BP616" s="214"/>
      <c r="BQ616" s="214"/>
    </row>
    <row r="617" spans="1:69" x14ac:dyDescent="0.2">
      <c r="A617" s="214"/>
      <c r="B617" s="214"/>
      <c r="C617" s="214"/>
      <c r="D617" s="214"/>
      <c r="E617" s="214"/>
      <c r="F617" s="214"/>
      <c r="G617" s="214"/>
      <c r="H617" s="214"/>
      <c r="I617" s="214"/>
      <c r="J617" s="214"/>
      <c r="K617" s="214"/>
      <c r="L617" s="214"/>
      <c r="M617" s="214"/>
      <c r="N617" s="214"/>
      <c r="O617" s="214"/>
      <c r="P617" s="214"/>
      <c r="Q617" s="214"/>
      <c r="R617" s="214"/>
      <c r="S617" s="214"/>
      <c r="T617" s="214"/>
      <c r="U617" s="214"/>
      <c r="V617" s="214"/>
      <c r="W617" s="214"/>
      <c r="X617" s="214"/>
      <c r="Y617" s="214"/>
      <c r="Z617" s="214"/>
      <c r="AA617" s="214"/>
      <c r="AB617" s="214"/>
      <c r="AC617" s="214"/>
      <c r="AD617" s="214"/>
      <c r="AE617" s="214"/>
      <c r="AF617" s="214"/>
      <c r="AG617" s="214"/>
      <c r="AH617" s="214"/>
      <c r="AI617" s="214"/>
      <c r="AJ617" s="214"/>
      <c r="AK617" s="214"/>
      <c r="AL617" s="214"/>
      <c r="AM617" s="214"/>
      <c r="AN617" s="214"/>
      <c r="AO617" s="214"/>
      <c r="AP617" s="214"/>
      <c r="AQ617" s="214"/>
      <c r="AR617" s="214"/>
      <c r="AS617" s="214"/>
      <c r="AT617" s="214"/>
      <c r="AU617" s="214"/>
      <c r="AV617" s="214"/>
      <c r="AW617" s="214"/>
      <c r="AX617" s="214"/>
      <c r="AY617" s="214"/>
      <c r="AZ617" s="214"/>
      <c r="BA617" s="214"/>
      <c r="BB617" s="214"/>
      <c r="BC617" s="214"/>
      <c r="BD617" s="214"/>
      <c r="BE617" s="214"/>
      <c r="BF617" s="214"/>
      <c r="BG617" s="214"/>
      <c r="BH617" s="214"/>
      <c r="BI617" s="214"/>
      <c r="BJ617" s="214"/>
      <c r="BK617" s="214"/>
      <c r="BL617" s="214"/>
      <c r="BM617" s="214"/>
      <c r="BN617" s="214"/>
      <c r="BO617" s="214"/>
      <c r="BP617" s="214"/>
      <c r="BQ617" s="214"/>
    </row>
    <row r="618" spans="1:69" x14ac:dyDescent="0.2">
      <c r="A618" s="214"/>
      <c r="B618" s="214"/>
      <c r="C618" s="214"/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4"/>
      <c r="T618" s="214"/>
      <c r="U618" s="214"/>
      <c r="V618" s="214"/>
      <c r="W618" s="214"/>
      <c r="X618" s="214"/>
      <c r="Y618" s="214"/>
      <c r="Z618" s="214"/>
      <c r="AA618" s="214"/>
      <c r="AB618" s="214"/>
      <c r="AC618" s="214"/>
      <c r="AD618" s="214"/>
      <c r="AE618" s="214"/>
      <c r="AF618" s="214"/>
      <c r="AG618" s="214"/>
      <c r="AH618" s="214"/>
      <c r="AI618" s="214"/>
      <c r="AJ618" s="214"/>
      <c r="AK618" s="214"/>
      <c r="AL618" s="214"/>
      <c r="AM618" s="214"/>
      <c r="AN618" s="214"/>
      <c r="AO618" s="214"/>
      <c r="AP618" s="214"/>
      <c r="AQ618" s="214"/>
      <c r="AR618" s="214"/>
      <c r="AS618" s="214"/>
      <c r="AT618" s="214"/>
      <c r="AU618" s="214"/>
      <c r="AV618" s="214"/>
      <c r="AW618" s="214"/>
      <c r="AX618" s="214"/>
      <c r="AY618" s="214"/>
      <c r="AZ618" s="214"/>
      <c r="BA618" s="214"/>
      <c r="BB618" s="214"/>
      <c r="BC618" s="214"/>
      <c r="BD618" s="214"/>
      <c r="BE618" s="214"/>
      <c r="BF618" s="214"/>
      <c r="BG618" s="214"/>
      <c r="BH618" s="214"/>
      <c r="BI618" s="214"/>
      <c r="BJ618" s="214"/>
      <c r="BK618" s="214"/>
      <c r="BL618" s="214"/>
      <c r="BM618" s="214"/>
      <c r="BN618" s="214"/>
      <c r="BO618" s="214"/>
      <c r="BP618" s="214"/>
      <c r="BQ618" s="214"/>
    </row>
    <row r="619" spans="1:69" x14ac:dyDescent="0.2">
      <c r="A619" s="214"/>
      <c r="B619" s="214"/>
      <c r="C619" s="214"/>
      <c r="D619" s="214"/>
      <c r="E619" s="214"/>
      <c r="F619" s="214"/>
      <c r="G619" s="214"/>
      <c r="H619" s="214"/>
      <c r="I619" s="214"/>
      <c r="J619" s="214"/>
      <c r="K619" s="214"/>
      <c r="L619" s="214"/>
      <c r="M619" s="214"/>
      <c r="N619" s="214"/>
      <c r="O619" s="214"/>
      <c r="P619" s="214"/>
      <c r="Q619" s="214"/>
      <c r="R619" s="214"/>
      <c r="S619" s="214"/>
      <c r="T619" s="214"/>
      <c r="U619" s="214"/>
      <c r="V619" s="214"/>
      <c r="W619" s="214"/>
      <c r="X619" s="214"/>
      <c r="Y619" s="214"/>
      <c r="Z619" s="214"/>
      <c r="AA619" s="214"/>
      <c r="AB619" s="214"/>
      <c r="AC619" s="214"/>
      <c r="AD619" s="214"/>
      <c r="AE619" s="214"/>
      <c r="AF619" s="214"/>
      <c r="AG619" s="214"/>
      <c r="AH619" s="214"/>
      <c r="AI619" s="214"/>
      <c r="AJ619" s="214"/>
      <c r="AK619" s="214"/>
      <c r="AL619" s="214"/>
      <c r="AM619" s="214"/>
      <c r="AN619" s="214"/>
      <c r="AO619" s="214"/>
      <c r="AP619" s="214"/>
      <c r="AQ619" s="214"/>
      <c r="AR619" s="214"/>
      <c r="AS619" s="214"/>
      <c r="AT619" s="214"/>
      <c r="AU619" s="214"/>
      <c r="AV619" s="214"/>
      <c r="AW619" s="214"/>
      <c r="AX619" s="214"/>
      <c r="AY619" s="214"/>
      <c r="AZ619" s="214"/>
      <c r="BA619" s="214"/>
      <c r="BB619" s="214"/>
      <c r="BC619" s="214"/>
      <c r="BD619" s="214"/>
      <c r="BE619" s="214"/>
      <c r="BF619" s="214"/>
      <c r="BG619" s="214"/>
      <c r="BH619" s="214"/>
      <c r="BI619" s="214"/>
      <c r="BJ619" s="214"/>
      <c r="BK619" s="214"/>
      <c r="BL619" s="214"/>
      <c r="BM619" s="214"/>
      <c r="BN619" s="214"/>
      <c r="BO619" s="214"/>
      <c r="BP619" s="214"/>
      <c r="BQ619" s="214"/>
    </row>
    <row r="620" spans="1:69" x14ac:dyDescent="0.2">
      <c r="A620" s="214"/>
      <c r="B620" s="214"/>
      <c r="C620" s="214"/>
      <c r="D620" s="214"/>
      <c r="E620" s="214"/>
      <c r="F620" s="214"/>
      <c r="G620" s="214"/>
      <c r="H620" s="214"/>
      <c r="I620" s="214"/>
      <c r="J620" s="214"/>
      <c r="K620" s="214"/>
      <c r="L620" s="214"/>
      <c r="M620" s="214"/>
      <c r="N620" s="214"/>
      <c r="O620" s="214"/>
      <c r="P620" s="214"/>
      <c r="Q620" s="214"/>
      <c r="R620" s="214"/>
      <c r="S620" s="214"/>
      <c r="T620" s="214"/>
      <c r="U620" s="214"/>
      <c r="V620" s="214"/>
      <c r="W620" s="214"/>
      <c r="X620" s="214"/>
      <c r="Y620" s="214"/>
      <c r="Z620" s="214"/>
      <c r="AA620" s="214"/>
      <c r="AB620" s="214"/>
      <c r="AC620" s="214"/>
      <c r="AD620" s="214"/>
      <c r="AE620" s="214"/>
      <c r="AF620" s="214"/>
      <c r="AG620" s="214"/>
      <c r="AH620" s="214"/>
      <c r="AI620" s="214"/>
      <c r="AJ620" s="214"/>
      <c r="AK620" s="214"/>
      <c r="AL620" s="214"/>
      <c r="AM620" s="214"/>
      <c r="AN620" s="214"/>
      <c r="AO620" s="214"/>
      <c r="AP620" s="214"/>
      <c r="AQ620" s="214"/>
      <c r="AR620" s="214"/>
      <c r="AS620" s="214"/>
      <c r="AT620" s="214"/>
      <c r="AU620" s="214"/>
      <c r="AV620" s="214"/>
      <c r="AW620" s="214"/>
      <c r="AX620" s="214"/>
      <c r="AY620" s="214"/>
      <c r="AZ620" s="214"/>
      <c r="BA620" s="214"/>
      <c r="BB620" s="214"/>
      <c r="BC620" s="214"/>
      <c r="BD620" s="214"/>
      <c r="BE620" s="214"/>
      <c r="BF620" s="214"/>
      <c r="BG620" s="214"/>
      <c r="BH620" s="214"/>
      <c r="BI620" s="214"/>
      <c r="BJ620" s="214"/>
      <c r="BK620" s="214"/>
      <c r="BL620" s="214"/>
      <c r="BM620" s="214"/>
      <c r="BN620" s="214"/>
      <c r="BO620" s="214"/>
      <c r="BP620" s="214"/>
      <c r="BQ620" s="214"/>
    </row>
    <row r="621" spans="1:69" x14ac:dyDescent="0.2">
      <c r="A621" s="214"/>
      <c r="B621" s="214"/>
      <c r="C621" s="214"/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4"/>
      <c r="T621" s="214"/>
      <c r="U621" s="214"/>
      <c r="V621" s="214"/>
      <c r="W621" s="214"/>
      <c r="X621" s="214"/>
      <c r="Y621" s="214"/>
      <c r="Z621" s="214"/>
      <c r="AA621" s="214"/>
      <c r="AB621" s="214"/>
      <c r="AC621" s="214"/>
      <c r="AD621" s="214"/>
      <c r="AE621" s="214"/>
      <c r="AF621" s="214"/>
      <c r="AG621" s="214"/>
      <c r="AH621" s="214"/>
      <c r="AI621" s="214"/>
      <c r="AJ621" s="214"/>
      <c r="AK621" s="214"/>
      <c r="AL621" s="214"/>
      <c r="AM621" s="214"/>
      <c r="AN621" s="214"/>
      <c r="AO621" s="214"/>
      <c r="AP621" s="214"/>
      <c r="AQ621" s="214"/>
      <c r="AR621" s="214"/>
      <c r="AS621" s="214"/>
      <c r="AT621" s="214"/>
      <c r="AU621" s="214"/>
      <c r="AV621" s="214"/>
      <c r="AW621" s="214"/>
      <c r="AX621" s="214"/>
      <c r="AY621" s="214"/>
      <c r="AZ621" s="214"/>
      <c r="BA621" s="214"/>
      <c r="BB621" s="214"/>
      <c r="BC621" s="214"/>
      <c r="BD621" s="214"/>
      <c r="BE621" s="214"/>
      <c r="BF621" s="214"/>
      <c r="BG621" s="214"/>
      <c r="BH621" s="214"/>
      <c r="BI621" s="214"/>
      <c r="BJ621" s="214"/>
      <c r="BK621" s="214"/>
      <c r="BL621" s="214"/>
      <c r="BM621" s="214"/>
      <c r="BN621" s="214"/>
      <c r="BO621" s="214"/>
      <c r="BP621" s="214"/>
      <c r="BQ621" s="214"/>
    </row>
    <row r="622" spans="1:69" x14ac:dyDescent="0.2">
      <c r="A622" s="214"/>
      <c r="B622" s="214"/>
      <c r="C622" s="214"/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/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  <c r="BI622" s="214"/>
      <c r="BJ622" s="214"/>
      <c r="BK622" s="214"/>
      <c r="BL622" s="214"/>
      <c r="BM622" s="214"/>
      <c r="BN622" s="214"/>
      <c r="BO622" s="214"/>
      <c r="BP622" s="214"/>
      <c r="BQ622" s="214"/>
    </row>
    <row r="623" spans="1:69" x14ac:dyDescent="0.2">
      <c r="A623" s="214"/>
      <c r="B623" s="214"/>
      <c r="C623" s="214"/>
      <c r="D623" s="214"/>
      <c r="E623" s="214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  <c r="BI623" s="214"/>
      <c r="BJ623" s="214"/>
      <c r="BK623" s="214"/>
      <c r="BL623" s="214"/>
      <c r="BM623" s="214"/>
      <c r="BN623" s="214"/>
      <c r="BO623" s="214"/>
      <c r="BP623" s="214"/>
      <c r="BQ623" s="214"/>
    </row>
    <row r="624" spans="1:69" x14ac:dyDescent="0.2">
      <c r="A624" s="214"/>
      <c r="B624" s="214"/>
      <c r="C624" s="214"/>
      <c r="D624" s="214"/>
      <c r="E624" s="214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  <c r="BI624" s="214"/>
      <c r="BJ624" s="214"/>
      <c r="BK624" s="214"/>
      <c r="BL624" s="214"/>
      <c r="BM624" s="214"/>
      <c r="BN624" s="214"/>
      <c r="BO624" s="214"/>
      <c r="BP624" s="214"/>
      <c r="BQ624" s="214"/>
    </row>
    <row r="625" spans="1:69" x14ac:dyDescent="0.2">
      <c r="A625" s="214"/>
      <c r="B625" s="214"/>
      <c r="C625" s="214"/>
      <c r="D625" s="214"/>
      <c r="E625" s="214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4"/>
      <c r="BN625" s="214"/>
      <c r="BO625" s="214"/>
      <c r="BP625" s="214"/>
      <c r="BQ625" s="214"/>
    </row>
    <row r="626" spans="1:69" x14ac:dyDescent="0.2">
      <c r="A626" s="214"/>
      <c r="B626" s="214"/>
      <c r="C626" s="214"/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4"/>
      <c r="BN626" s="214"/>
      <c r="BO626" s="214"/>
      <c r="BP626" s="214"/>
      <c r="BQ626" s="214"/>
    </row>
    <row r="627" spans="1:69" x14ac:dyDescent="0.2">
      <c r="A627" s="214"/>
      <c r="B627" s="214"/>
      <c r="C627" s="214"/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4"/>
      <c r="BB627" s="214"/>
      <c r="BC627" s="214"/>
      <c r="BD627" s="214"/>
      <c r="BE627" s="214"/>
      <c r="BF627" s="214"/>
      <c r="BG627" s="214"/>
      <c r="BH627" s="214"/>
      <c r="BI627" s="214"/>
      <c r="BJ627" s="214"/>
      <c r="BK627" s="214"/>
      <c r="BL627" s="214"/>
      <c r="BM627" s="214"/>
      <c r="BN627" s="214"/>
      <c r="BO627" s="214"/>
      <c r="BP627" s="214"/>
      <c r="BQ627" s="214"/>
    </row>
    <row r="628" spans="1:69" x14ac:dyDescent="0.2">
      <c r="A628" s="214"/>
      <c r="B628" s="214"/>
      <c r="C628" s="214"/>
      <c r="D628" s="214"/>
      <c r="E628" s="214"/>
      <c r="F628" s="214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4"/>
      <c r="BN628" s="214"/>
      <c r="BO628" s="214"/>
      <c r="BP628" s="214"/>
      <c r="BQ628" s="214"/>
    </row>
    <row r="629" spans="1:69" x14ac:dyDescent="0.2">
      <c r="A629" s="214"/>
      <c r="B629" s="214"/>
      <c r="C629" s="214"/>
      <c r="D629" s="214"/>
      <c r="E629" s="214"/>
      <c r="F629" s="214"/>
      <c r="G629" s="214"/>
      <c r="H629" s="214"/>
      <c r="I629" s="214"/>
      <c r="J629" s="214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4"/>
      <c r="BN629" s="214"/>
      <c r="BO629" s="214"/>
      <c r="BP629" s="214"/>
      <c r="BQ629" s="214"/>
    </row>
    <row r="630" spans="1:69" x14ac:dyDescent="0.2">
      <c r="A630" s="214"/>
      <c r="B630" s="214"/>
      <c r="C630" s="214"/>
      <c r="D630" s="214"/>
      <c r="E630" s="214"/>
      <c r="F630" s="214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4"/>
      <c r="BN630" s="214"/>
      <c r="BO630" s="214"/>
      <c r="BP630" s="214"/>
      <c r="BQ630" s="214"/>
    </row>
    <row r="631" spans="1:69" x14ac:dyDescent="0.2">
      <c r="A631" s="214"/>
      <c r="B631" s="214"/>
      <c r="C631" s="214"/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4"/>
      <c r="BN631" s="214"/>
      <c r="BO631" s="214"/>
      <c r="BP631" s="214"/>
      <c r="BQ631" s="214"/>
    </row>
    <row r="632" spans="1:69" x14ac:dyDescent="0.2">
      <c r="A632" s="214"/>
      <c r="B632" s="214"/>
      <c r="C632" s="214"/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4"/>
      <c r="BN632" s="214"/>
      <c r="BO632" s="214"/>
      <c r="BP632" s="214"/>
      <c r="BQ632" s="214"/>
    </row>
    <row r="633" spans="1:69" x14ac:dyDescent="0.2">
      <c r="A633" s="214"/>
      <c r="B633" s="214"/>
      <c r="C633" s="214"/>
      <c r="D633" s="214"/>
      <c r="E633" s="214"/>
      <c r="F633" s="214"/>
      <c r="G633" s="214"/>
      <c r="H633" s="214"/>
      <c r="I633" s="214"/>
      <c r="J633" s="214"/>
      <c r="K633" s="214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4"/>
      <c r="BN633" s="214"/>
      <c r="BO633" s="214"/>
      <c r="BP633" s="214"/>
      <c r="BQ633" s="214"/>
    </row>
    <row r="634" spans="1:69" x14ac:dyDescent="0.2">
      <c r="A634" s="214"/>
      <c r="B634" s="214"/>
      <c r="C634" s="214"/>
      <c r="D634" s="214"/>
      <c r="E634" s="214"/>
      <c r="F634" s="214"/>
      <c r="G634" s="214"/>
      <c r="H634" s="214"/>
      <c r="I634" s="214"/>
      <c r="J634" s="214"/>
      <c r="K634" s="214"/>
      <c r="L634" s="214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4"/>
      <c r="BN634" s="214"/>
      <c r="BO634" s="214"/>
      <c r="BP634" s="214"/>
      <c r="BQ634" s="214"/>
    </row>
    <row r="635" spans="1:69" x14ac:dyDescent="0.2">
      <c r="A635" s="214"/>
      <c r="B635" s="214"/>
      <c r="C635" s="214"/>
      <c r="D635" s="214"/>
      <c r="E635" s="214"/>
      <c r="F635" s="214"/>
      <c r="G635" s="214"/>
      <c r="H635" s="214"/>
      <c r="I635" s="214"/>
      <c r="J635" s="214"/>
      <c r="K635" s="214"/>
      <c r="L635" s="214"/>
      <c r="M635" s="214"/>
      <c r="N635" s="214"/>
      <c r="O635" s="214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  <c r="BI635" s="214"/>
      <c r="BJ635" s="214"/>
      <c r="BK635" s="214"/>
      <c r="BL635" s="214"/>
      <c r="BM635" s="214"/>
      <c r="BN635" s="214"/>
      <c r="BO635" s="214"/>
      <c r="BP635" s="214"/>
      <c r="BQ635" s="214"/>
    </row>
    <row r="636" spans="1:69" x14ac:dyDescent="0.2">
      <c r="A636" s="214"/>
      <c r="B636" s="214"/>
      <c r="C636" s="214"/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4"/>
      <c r="BN636" s="214"/>
      <c r="BO636" s="214"/>
      <c r="BP636" s="214"/>
      <c r="BQ636" s="214"/>
    </row>
    <row r="637" spans="1:69" x14ac:dyDescent="0.2">
      <c r="A637" s="214"/>
      <c r="B637" s="214"/>
      <c r="C637" s="214"/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  <c r="BI637" s="214"/>
      <c r="BJ637" s="214"/>
      <c r="BK637" s="214"/>
      <c r="BL637" s="214"/>
      <c r="BM637" s="214"/>
      <c r="BN637" s="214"/>
      <c r="BO637" s="214"/>
      <c r="BP637" s="214"/>
      <c r="BQ637" s="214"/>
    </row>
    <row r="638" spans="1:69" x14ac:dyDescent="0.2">
      <c r="A638" s="214"/>
      <c r="B638" s="214"/>
      <c r="C638" s="214"/>
      <c r="D638" s="214"/>
      <c r="E638" s="214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4"/>
      <c r="BB638" s="214"/>
      <c r="BC638" s="214"/>
      <c r="BD638" s="214"/>
      <c r="BE638" s="214"/>
      <c r="BF638" s="214"/>
      <c r="BG638" s="214"/>
      <c r="BH638" s="214"/>
      <c r="BI638" s="214"/>
      <c r="BJ638" s="214"/>
      <c r="BK638" s="214"/>
      <c r="BL638" s="214"/>
      <c r="BM638" s="214"/>
      <c r="BN638" s="214"/>
      <c r="BO638" s="214"/>
      <c r="BP638" s="214"/>
      <c r="BQ638" s="214"/>
    </row>
    <row r="639" spans="1:69" x14ac:dyDescent="0.2">
      <c r="A639" s="214"/>
      <c r="B639" s="214"/>
      <c r="C639" s="214"/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  <c r="BI639" s="214"/>
      <c r="BJ639" s="214"/>
      <c r="BK639" s="214"/>
      <c r="BL639" s="214"/>
      <c r="BM639" s="214"/>
      <c r="BN639" s="214"/>
      <c r="BO639" s="214"/>
      <c r="BP639" s="214"/>
      <c r="BQ639" s="214"/>
    </row>
    <row r="640" spans="1:69" x14ac:dyDescent="0.2">
      <c r="A640" s="214"/>
      <c r="B640" s="214"/>
      <c r="C640" s="214"/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4"/>
      <c r="BN640" s="214"/>
      <c r="BO640" s="214"/>
      <c r="BP640" s="214"/>
      <c r="BQ640" s="214"/>
    </row>
    <row r="641" spans="1:69" x14ac:dyDescent="0.2">
      <c r="A641" s="214"/>
      <c r="B641" s="214"/>
      <c r="C641" s="214"/>
      <c r="D641" s="214"/>
      <c r="E641" s="214"/>
      <c r="F641" s="214"/>
      <c r="G641" s="214"/>
      <c r="H641" s="214"/>
      <c r="I641" s="214"/>
      <c r="J641" s="214"/>
      <c r="K641" s="214"/>
      <c r="L641" s="214"/>
      <c r="M641" s="214"/>
      <c r="N641" s="214"/>
      <c r="O641" s="214"/>
      <c r="P641" s="214"/>
      <c r="Q641" s="214"/>
      <c r="R641" s="214"/>
      <c r="S641" s="214"/>
      <c r="T641" s="214"/>
      <c r="U641" s="214"/>
      <c r="V641" s="214"/>
      <c r="W641" s="214"/>
      <c r="X641" s="214"/>
      <c r="Y641" s="214"/>
      <c r="Z641" s="214"/>
      <c r="AA641" s="214"/>
      <c r="AB641" s="214"/>
      <c r="AC641" s="214"/>
      <c r="AD641" s="214"/>
      <c r="AE641" s="214"/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  <c r="BI641" s="214"/>
      <c r="BJ641" s="214"/>
      <c r="BK641" s="214"/>
      <c r="BL641" s="214"/>
      <c r="BM641" s="214"/>
      <c r="BN641" s="214"/>
      <c r="BO641" s="214"/>
      <c r="BP641" s="214"/>
      <c r="BQ641" s="214"/>
    </row>
    <row r="642" spans="1:69" x14ac:dyDescent="0.2">
      <c r="A642" s="214"/>
      <c r="B642" s="214"/>
      <c r="C642" s="214"/>
      <c r="D642" s="214"/>
      <c r="E642" s="214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4"/>
      <c r="T642" s="214"/>
      <c r="U642" s="214"/>
      <c r="V642" s="214"/>
      <c r="W642" s="214"/>
      <c r="X642" s="214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4"/>
      <c r="BN642" s="214"/>
      <c r="BO642" s="214"/>
      <c r="BP642" s="214"/>
      <c r="BQ642" s="214"/>
    </row>
    <row r="643" spans="1:69" x14ac:dyDescent="0.2">
      <c r="A643" s="214"/>
      <c r="B643" s="214"/>
      <c r="C643" s="214"/>
      <c r="D643" s="214"/>
      <c r="E643" s="214"/>
      <c r="F643" s="214"/>
      <c r="G643" s="214"/>
      <c r="H643" s="214"/>
      <c r="I643" s="214"/>
      <c r="J643" s="214"/>
      <c r="K643" s="214"/>
      <c r="L643" s="214"/>
      <c r="M643" s="214"/>
      <c r="N643" s="214"/>
      <c r="O643" s="214"/>
      <c r="P643" s="214"/>
      <c r="Q643" s="214"/>
      <c r="R643" s="214"/>
      <c r="S643" s="214"/>
      <c r="T643" s="214"/>
      <c r="U643" s="214"/>
      <c r="V643" s="214"/>
      <c r="W643" s="214"/>
      <c r="X643" s="214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4"/>
      <c r="BN643" s="214"/>
      <c r="BO643" s="214"/>
      <c r="BP643" s="214"/>
      <c r="BQ643" s="214"/>
    </row>
    <row r="644" spans="1:69" x14ac:dyDescent="0.2">
      <c r="A644" s="214"/>
      <c r="B644" s="214"/>
      <c r="C644" s="214"/>
      <c r="D644" s="214"/>
      <c r="E644" s="214"/>
      <c r="F644" s="214"/>
      <c r="G644" s="214"/>
      <c r="H644" s="214"/>
      <c r="I644" s="214"/>
      <c r="J644" s="214"/>
      <c r="K644" s="214"/>
      <c r="L644" s="214"/>
      <c r="M644" s="214"/>
      <c r="N644" s="214"/>
      <c r="O644" s="214"/>
      <c r="P644" s="214"/>
      <c r="Q644" s="214"/>
      <c r="R644" s="214"/>
      <c r="S644" s="214"/>
      <c r="T644" s="214"/>
      <c r="U644" s="214"/>
      <c r="V644" s="214"/>
      <c r="W644" s="214"/>
      <c r="X644" s="214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4"/>
      <c r="BN644" s="214"/>
      <c r="BO644" s="214"/>
      <c r="BP644" s="214"/>
      <c r="BQ644" s="214"/>
    </row>
    <row r="645" spans="1:69" x14ac:dyDescent="0.2">
      <c r="A645" s="214"/>
      <c r="B645" s="214"/>
      <c r="C645" s="214"/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4"/>
      <c r="T645" s="214"/>
      <c r="U645" s="214"/>
      <c r="V645" s="214"/>
      <c r="W645" s="214"/>
      <c r="X645" s="214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4"/>
      <c r="BN645" s="214"/>
      <c r="BO645" s="214"/>
      <c r="BP645" s="214"/>
      <c r="BQ645" s="214"/>
    </row>
    <row r="646" spans="1:69" x14ac:dyDescent="0.2">
      <c r="A646" s="214"/>
      <c r="B646" s="214"/>
      <c r="C646" s="214"/>
      <c r="D646" s="214"/>
      <c r="E646" s="214"/>
      <c r="F646" s="214"/>
      <c r="G646" s="214"/>
      <c r="H646" s="214"/>
      <c r="I646" s="214"/>
      <c r="J646" s="214"/>
      <c r="K646" s="214"/>
      <c r="L646" s="214"/>
      <c r="M646" s="214"/>
      <c r="N646" s="214"/>
      <c r="O646" s="214"/>
      <c r="P646" s="214"/>
      <c r="Q646" s="214"/>
      <c r="R646" s="214"/>
      <c r="S646" s="214"/>
      <c r="T646" s="214"/>
      <c r="U646" s="214"/>
      <c r="V646" s="214"/>
      <c r="W646" s="214"/>
      <c r="X646" s="214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</row>
    <row r="647" spans="1:69" x14ac:dyDescent="0.2">
      <c r="A647" s="214"/>
      <c r="B647" s="214"/>
      <c r="C647" s="214"/>
      <c r="D647" s="214"/>
      <c r="E647" s="214"/>
      <c r="F647" s="214"/>
      <c r="G647" s="214"/>
      <c r="H647" s="214"/>
      <c r="I647" s="214"/>
      <c r="J647" s="214"/>
      <c r="K647" s="214"/>
      <c r="L647" s="214"/>
      <c r="M647" s="214"/>
      <c r="N647" s="214"/>
      <c r="O647" s="214"/>
      <c r="P647" s="214"/>
      <c r="Q647" s="214"/>
      <c r="R647" s="214"/>
      <c r="S647" s="214"/>
      <c r="T647" s="214"/>
      <c r="U647" s="214"/>
      <c r="V647" s="214"/>
      <c r="W647" s="214"/>
      <c r="X647" s="214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4"/>
      <c r="BN647" s="214"/>
      <c r="BO647" s="214"/>
      <c r="BP647" s="214"/>
      <c r="BQ647" s="214"/>
    </row>
    <row r="648" spans="1:69" x14ac:dyDescent="0.2">
      <c r="A648" s="214"/>
      <c r="B648" s="214"/>
      <c r="C648" s="214"/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4"/>
      <c r="T648" s="214"/>
      <c r="U648" s="214"/>
      <c r="V648" s="214"/>
      <c r="W648" s="214"/>
      <c r="X648" s="214"/>
      <c r="Y648" s="214"/>
      <c r="Z648" s="214"/>
      <c r="AA648" s="214"/>
      <c r="AB648" s="214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4"/>
      <c r="AT648" s="214"/>
      <c r="AU648" s="214"/>
      <c r="AV648" s="214"/>
      <c r="AW648" s="214"/>
      <c r="AX648" s="214"/>
      <c r="AY648" s="214"/>
      <c r="AZ648" s="214"/>
      <c r="BA648" s="214"/>
      <c r="BB648" s="214"/>
      <c r="BC648" s="214"/>
      <c r="BD648" s="214"/>
      <c r="BE648" s="214"/>
      <c r="BF648" s="214"/>
      <c r="BG648" s="214"/>
      <c r="BH648" s="214"/>
      <c r="BI648" s="214"/>
      <c r="BJ648" s="214"/>
      <c r="BK648" s="214"/>
      <c r="BL648" s="214"/>
      <c r="BM648" s="214"/>
      <c r="BN648" s="214"/>
      <c r="BO648" s="214"/>
      <c r="BP648" s="214"/>
      <c r="BQ648" s="214"/>
    </row>
    <row r="649" spans="1:69" x14ac:dyDescent="0.2">
      <c r="A649" s="214"/>
      <c r="B649" s="214"/>
      <c r="C649" s="214"/>
      <c r="D649" s="214"/>
      <c r="E649" s="214"/>
      <c r="F649" s="214"/>
      <c r="G649" s="214"/>
      <c r="H649" s="214"/>
      <c r="I649" s="214"/>
      <c r="J649" s="214"/>
      <c r="K649" s="214"/>
      <c r="L649" s="214"/>
      <c r="M649" s="214"/>
      <c r="N649" s="214"/>
      <c r="O649" s="214"/>
      <c r="P649" s="214"/>
      <c r="Q649" s="214"/>
      <c r="R649" s="214"/>
      <c r="S649" s="214"/>
      <c r="T649" s="214"/>
      <c r="U649" s="214"/>
      <c r="V649" s="214"/>
      <c r="W649" s="214"/>
      <c r="X649" s="214"/>
      <c r="Y649" s="214"/>
      <c r="Z649" s="214"/>
      <c r="AA649" s="214"/>
      <c r="AB649" s="214"/>
      <c r="AC649" s="214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4"/>
      <c r="AT649" s="214"/>
      <c r="AU649" s="214"/>
      <c r="AV649" s="214"/>
      <c r="AW649" s="214"/>
      <c r="AX649" s="214"/>
      <c r="AY649" s="214"/>
      <c r="AZ649" s="214"/>
      <c r="BA649" s="214"/>
      <c r="BB649" s="214"/>
      <c r="BC649" s="214"/>
      <c r="BD649" s="214"/>
      <c r="BE649" s="214"/>
      <c r="BF649" s="214"/>
      <c r="BG649" s="214"/>
      <c r="BH649" s="214"/>
      <c r="BI649" s="214"/>
      <c r="BJ649" s="214"/>
      <c r="BK649" s="214"/>
      <c r="BL649" s="214"/>
      <c r="BM649" s="214"/>
      <c r="BN649" s="214"/>
      <c r="BO649" s="214"/>
      <c r="BP649" s="214"/>
      <c r="BQ649" s="214"/>
    </row>
    <row r="650" spans="1:69" x14ac:dyDescent="0.2">
      <c r="A650" s="214"/>
      <c r="B650" s="214"/>
      <c r="C650" s="214"/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4"/>
      <c r="BN650" s="214"/>
      <c r="BO650" s="214"/>
      <c r="BP650" s="214"/>
      <c r="BQ650" s="214"/>
    </row>
    <row r="651" spans="1:69" x14ac:dyDescent="0.2">
      <c r="A651" s="214"/>
      <c r="B651" s="214"/>
      <c r="C651" s="214"/>
      <c r="D651" s="214"/>
      <c r="E651" s="214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4"/>
      <c r="BN651" s="214"/>
      <c r="BO651" s="214"/>
      <c r="BP651" s="214"/>
      <c r="BQ651" s="214"/>
    </row>
    <row r="652" spans="1:69" x14ac:dyDescent="0.2">
      <c r="A652" s="214"/>
      <c r="B652" s="214"/>
      <c r="C652" s="214"/>
      <c r="D652" s="214"/>
      <c r="E652" s="214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4"/>
      <c r="BN652" s="214"/>
      <c r="BO652" s="214"/>
      <c r="BP652" s="214"/>
      <c r="BQ652" s="214"/>
    </row>
    <row r="653" spans="1:69" x14ac:dyDescent="0.2">
      <c r="A653" s="214"/>
      <c r="B653" s="214"/>
      <c r="C653" s="214"/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4"/>
      <c r="BN653" s="214"/>
      <c r="BO653" s="214"/>
      <c r="BP653" s="214"/>
      <c r="BQ653" s="214"/>
    </row>
    <row r="654" spans="1:69" x14ac:dyDescent="0.2">
      <c r="A654" s="214"/>
      <c r="B654" s="214"/>
      <c r="C654" s="214"/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4"/>
      <c r="BN654" s="214"/>
      <c r="BO654" s="214"/>
      <c r="BP654" s="214"/>
      <c r="BQ654" s="214"/>
    </row>
    <row r="655" spans="1:69" x14ac:dyDescent="0.2">
      <c r="A655" s="214"/>
      <c r="B655" s="214"/>
      <c r="C655" s="214"/>
      <c r="D655" s="214"/>
      <c r="E655" s="214"/>
      <c r="F655" s="214"/>
      <c r="G655" s="214"/>
      <c r="H655" s="214"/>
      <c r="I655" s="214"/>
      <c r="J655" s="214"/>
      <c r="K655" s="214"/>
      <c r="L655" s="214"/>
      <c r="M655" s="214"/>
      <c r="N655" s="214"/>
      <c r="O655" s="214"/>
      <c r="P655" s="214"/>
      <c r="Q655" s="214"/>
      <c r="R655" s="214"/>
      <c r="S655" s="214"/>
      <c r="T655" s="214"/>
      <c r="U655" s="214"/>
      <c r="V655" s="214"/>
      <c r="W655" s="214"/>
      <c r="X655" s="214"/>
      <c r="Y655" s="214"/>
      <c r="Z655" s="214"/>
      <c r="AA655" s="214"/>
      <c r="AB655" s="214"/>
      <c r="AC655" s="214"/>
      <c r="AD655" s="214"/>
      <c r="AE655" s="214"/>
      <c r="AF655" s="214"/>
      <c r="AG655" s="214"/>
      <c r="AH655" s="214"/>
      <c r="AI655" s="214"/>
      <c r="AJ655" s="214"/>
      <c r="AK655" s="214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</row>
    <row r="656" spans="1:69" x14ac:dyDescent="0.2">
      <c r="A656" s="214"/>
      <c r="B656" s="214"/>
      <c r="C656" s="214"/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4"/>
      <c r="O656" s="214"/>
      <c r="P656" s="214"/>
      <c r="Q656" s="214"/>
      <c r="R656" s="214"/>
      <c r="S656" s="214"/>
      <c r="T656" s="214"/>
      <c r="U656" s="214"/>
      <c r="V656" s="214"/>
      <c r="W656" s="214"/>
      <c r="X656" s="214"/>
      <c r="Y656" s="214"/>
      <c r="Z656" s="214"/>
      <c r="AA656" s="214"/>
      <c r="AB656" s="214"/>
      <c r="AC656" s="214"/>
      <c r="AD656" s="214"/>
      <c r="AE656" s="214"/>
      <c r="AF656" s="214"/>
      <c r="AG656" s="214"/>
      <c r="AH656" s="214"/>
      <c r="AI656" s="214"/>
      <c r="AJ656" s="214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</row>
    <row r="657" spans="1:69" x14ac:dyDescent="0.2">
      <c r="A657" s="214"/>
      <c r="B657" s="214"/>
      <c r="C657" s="214"/>
      <c r="D657" s="214"/>
      <c r="E657" s="214"/>
      <c r="F657" s="214"/>
      <c r="G657" s="214"/>
      <c r="H657" s="214"/>
      <c r="I657" s="214"/>
      <c r="J657" s="214"/>
      <c r="K657" s="214"/>
      <c r="L657" s="214"/>
      <c r="M657" s="214"/>
      <c r="N657" s="214"/>
      <c r="O657" s="214"/>
      <c r="P657" s="214"/>
      <c r="Q657" s="214"/>
      <c r="R657" s="214"/>
      <c r="S657" s="214"/>
      <c r="T657" s="214"/>
      <c r="U657" s="214"/>
      <c r="V657" s="214"/>
      <c r="W657" s="214"/>
      <c r="X657" s="214"/>
      <c r="Y657" s="214"/>
      <c r="Z657" s="214"/>
      <c r="AA657" s="214"/>
      <c r="AB657" s="214"/>
      <c r="AC657" s="214"/>
      <c r="AD657" s="214"/>
      <c r="AE657" s="214"/>
      <c r="AF657" s="214"/>
      <c r="AG657" s="214"/>
      <c r="AH657" s="214"/>
      <c r="AI657" s="214"/>
      <c r="AJ657" s="214"/>
      <c r="AK657" s="214"/>
      <c r="AL657" s="214"/>
      <c r="AM657" s="214"/>
      <c r="AN657" s="214"/>
      <c r="AO657" s="214"/>
      <c r="AP657" s="214"/>
      <c r="AQ657" s="214"/>
      <c r="AR657" s="214"/>
      <c r="AS657" s="214"/>
      <c r="AT657" s="214"/>
      <c r="AU657" s="214"/>
      <c r="AV657" s="214"/>
      <c r="AW657" s="214"/>
      <c r="AX657" s="214"/>
      <c r="AY657" s="214"/>
      <c r="AZ657" s="214"/>
      <c r="BA657" s="214"/>
      <c r="BB657" s="214"/>
      <c r="BC657" s="214"/>
      <c r="BD657" s="214"/>
      <c r="BE657" s="214"/>
      <c r="BF657" s="214"/>
      <c r="BG657" s="214"/>
      <c r="BH657" s="214"/>
      <c r="BI657" s="214"/>
      <c r="BJ657" s="214"/>
      <c r="BK657" s="214"/>
      <c r="BL657" s="214"/>
      <c r="BM657" s="214"/>
      <c r="BN657" s="214"/>
      <c r="BO657" s="214"/>
      <c r="BP657" s="214"/>
      <c r="BQ657" s="214"/>
    </row>
    <row r="658" spans="1:69" x14ac:dyDescent="0.2">
      <c r="A658" s="214"/>
      <c r="B658" s="214"/>
      <c r="C658" s="214"/>
      <c r="D658" s="214"/>
      <c r="E658" s="214"/>
      <c r="F658" s="214"/>
      <c r="G658" s="214"/>
      <c r="H658" s="214"/>
      <c r="I658" s="214"/>
      <c r="J658" s="214"/>
      <c r="K658" s="214"/>
      <c r="L658" s="214"/>
      <c r="M658" s="214"/>
      <c r="N658" s="214"/>
      <c r="O658" s="214"/>
      <c r="P658" s="214"/>
      <c r="Q658" s="214"/>
      <c r="R658" s="214"/>
      <c r="S658" s="214"/>
      <c r="T658" s="214"/>
      <c r="U658" s="214"/>
      <c r="V658" s="214"/>
      <c r="W658" s="214"/>
      <c r="X658" s="214"/>
      <c r="Y658" s="214"/>
      <c r="Z658" s="214"/>
      <c r="AA658" s="214"/>
      <c r="AB658" s="214"/>
      <c r="AC658" s="214"/>
      <c r="AD658" s="214"/>
      <c r="AE658" s="214"/>
      <c r="AF658" s="214"/>
      <c r="AG658" s="214"/>
      <c r="AH658" s="214"/>
      <c r="AI658" s="214"/>
      <c r="AJ658" s="214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</row>
    <row r="659" spans="1:69" x14ac:dyDescent="0.2">
      <c r="A659" s="214"/>
      <c r="B659" s="214"/>
      <c r="C659" s="214"/>
      <c r="D659" s="214"/>
      <c r="E659" s="214"/>
      <c r="F659" s="214"/>
      <c r="G659" s="214"/>
      <c r="H659" s="214"/>
      <c r="I659" s="214"/>
      <c r="J659" s="214"/>
      <c r="K659" s="214"/>
      <c r="L659" s="214"/>
      <c r="M659" s="214"/>
      <c r="N659" s="214"/>
      <c r="O659" s="214"/>
      <c r="P659" s="214"/>
      <c r="Q659" s="214"/>
      <c r="R659" s="214"/>
      <c r="S659" s="214"/>
      <c r="T659" s="214"/>
      <c r="U659" s="214"/>
      <c r="V659" s="214"/>
      <c r="W659" s="214"/>
      <c r="X659" s="214"/>
      <c r="Y659" s="214"/>
      <c r="Z659" s="214"/>
      <c r="AA659" s="214"/>
      <c r="AB659" s="214"/>
      <c r="AC659" s="214"/>
      <c r="AD659" s="214"/>
      <c r="AE659" s="214"/>
      <c r="AF659" s="214"/>
      <c r="AG659" s="214"/>
      <c r="AH659" s="214"/>
      <c r="AI659" s="214"/>
      <c r="AJ659" s="214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</row>
    <row r="660" spans="1:69" x14ac:dyDescent="0.2">
      <c r="A660" s="214"/>
      <c r="B660" s="214"/>
      <c r="C660" s="214"/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4"/>
      <c r="O660" s="214"/>
      <c r="P660" s="214"/>
      <c r="Q660" s="214"/>
      <c r="R660" s="214"/>
      <c r="S660" s="214"/>
      <c r="T660" s="214"/>
      <c r="U660" s="214"/>
      <c r="V660" s="214"/>
      <c r="W660" s="214"/>
      <c r="X660" s="214"/>
      <c r="Y660" s="214"/>
      <c r="Z660" s="214"/>
      <c r="AA660" s="214"/>
      <c r="AB660" s="214"/>
      <c r="AC660" s="214"/>
      <c r="AD660" s="214"/>
      <c r="AE660" s="214"/>
      <c r="AF660" s="214"/>
      <c r="AG660" s="214"/>
      <c r="AH660" s="214"/>
      <c r="AI660" s="214"/>
      <c r="AJ660" s="214"/>
      <c r="AK660" s="214"/>
      <c r="AL660" s="214"/>
      <c r="AM660" s="214"/>
      <c r="AN660" s="214"/>
      <c r="AO660" s="214"/>
      <c r="AP660" s="214"/>
      <c r="AQ660" s="214"/>
      <c r="AR660" s="214"/>
      <c r="AS660" s="214"/>
      <c r="AT660" s="214"/>
      <c r="AU660" s="214"/>
      <c r="AV660" s="214"/>
      <c r="AW660" s="214"/>
      <c r="AX660" s="214"/>
      <c r="AY660" s="214"/>
      <c r="AZ660" s="214"/>
      <c r="BA660" s="214"/>
      <c r="BB660" s="214"/>
      <c r="BC660" s="214"/>
      <c r="BD660" s="214"/>
      <c r="BE660" s="214"/>
      <c r="BF660" s="214"/>
      <c r="BG660" s="214"/>
      <c r="BH660" s="214"/>
      <c r="BI660" s="214"/>
      <c r="BJ660" s="214"/>
      <c r="BK660" s="214"/>
      <c r="BL660" s="214"/>
      <c r="BM660" s="214"/>
      <c r="BN660" s="214"/>
      <c r="BO660" s="214"/>
      <c r="BP660" s="214"/>
      <c r="BQ660" s="214"/>
    </row>
    <row r="661" spans="1:69" x14ac:dyDescent="0.2">
      <c r="A661" s="214"/>
      <c r="B661" s="214"/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4"/>
      <c r="AL661" s="214"/>
      <c r="AM661" s="214"/>
      <c r="AN661" s="214"/>
      <c r="AO661" s="214"/>
      <c r="AP661" s="214"/>
      <c r="AQ661" s="214"/>
      <c r="AR661" s="214"/>
      <c r="AS661" s="214"/>
      <c r="AT661" s="214"/>
      <c r="AU661" s="214"/>
      <c r="AV661" s="214"/>
      <c r="AW661" s="214"/>
      <c r="AX661" s="214"/>
      <c r="AY661" s="214"/>
      <c r="AZ661" s="214"/>
      <c r="BA661" s="214"/>
      <c r="BB661" s="214"/>
      <c r="BC661" s="214"/>
      <c r="BD661" s="214"/>
      <c r="BE661" s="214"/>
      <c r="BF661" s="214"/>
      <c r="BG661" s="214"/>
      <c r="BH661" s="214"/>
      <c r="BI661" s="214"/>
      <c r="BJ661" s="214"/>
      <c r="BK661" s="214"/>
      <c r="BL661" s="214"/>
      <c r="BM661" s="214"/>
      <c r="BN661" s="214"/>
      <c r="BO661" s="214"/>
      <c r="BP661" s="214"/>
      <c r="BQ661" s="214"/>
    </row>
    <row r="662" spans="1:69" x14ac:dyDescent="0.2">
      <c r="A662" s="214"/>
      <c r="B662" s="214"/>
      <c r="C662" s="214"/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4"/>
      <c r="T662" s="214"/>
      <c r="U662" s="214"/>
      <c r="V662" s="214"/>
      <c r="W662" s="214"/>
      <c r="X662" s="214"/>
      <c r="Y662" s="214"/>
      <c r="Z662" s="214"/>
      <c r="AA662" s="214"/>
      <c r="AB662" s="214"/>
      <c r="AC662" s="214"/>
      <c r="AD662" s="214"/>
      <c r="AE662" s="214"/>
      <c r="AF662" s="214"/>
      <c r="AG662" s="214"/>
      <c r="AH662" s="214"/>
      <c r="AI662" s="214"/>
      <c r="AJ662" s="214"/>
      <c r="AK662" s="214"/>
      <c r="AL662" s="214"/>
      <c r="AM662" s="214"/>
      <c r="AN662" s="214"/>
      <c r="AO662" s="214"/>
      <c r="AP662" s="214"/>
      <c r="AQ662" s="214"/>
      <c r="AR662" s="214"/>
      <c r="AS662" s="214"/>
      <c r="AT662" s="214"/>
      <c r="AU662" s="214"/>
      <c r="AV662" s="214"/>
      <c r="AW662" s="214"/>
      <c r="AX662" s="214"/>
      <c r="AY662" s="214"/>
      <c r="AZ662" s="214"/>
      <c r="BA662" s="214"/>
      <c r="BB662" s="214"/>
      <c r="BC662" s="214"/>
      <c r="BD662" s="214"/>
      <c r="BE662" s="214"/>
      <c r="BF662" s="214"/>
      <c r="BG662" s="214"/>
      <c r="BH662" s="214"/>
      <c r="BI662" s="214"/>
      <c r="BJ662" s="214"/>
      <c r="BK662" s="214"/>
      <c r="BL662" s="214"/>
      <c r="BM662" s="214"/>
      <c r="BN662" s="214"/>
      <c r="BO662" s="214"/>
      <c r="BP662" s="214"/>
      <c r="BQ662" s="214"/>
    </row>
    <row r="663" spans="1:69" x14ac:dyDescent="0.2">
      <c r="A663" s="214"/>
      <c r="B663" s="214"/>
      <c r="C663" s="214"/>
      <c r="D663" s="214"/>
      <c r="E663" s="214"/>
      <c r="F663" s="214"/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/>
      <c r="R663" s="214"/>
      <c r="S663" s="214"/>
      <c r="T663" s="214"/>
      <c r="U663" s="214"/>
      <c r="V663" s="214"/>
      <c r="W663" s="214"/>
      <c r="X663" s="214"/>
      <c r="Y663" s="214"/>
      <c r="Z663" s="214"/>
      <c r="AA663" s="214"/>
      <c r="AB663" s="214"/>
      <c r="AC663" s="214"/>
      <c r="AD663" s="214"/>
      <c r="AE663" s="214"/>
      <c r="AF663" s="214"/>
      <c r="AG663" s="214"/>
      <c r="AH663" s="214"/>
      <c r="AI663" s="214"/>
      <c r="AJ663" s="214"/>
      <c r="AK663" s="214"/>
      <c r="AL663" s="214"/>
      <c r="AM663" s="214"/>
      <c r="AN663" s="214"/>
      <c r="AO663" s="214"/>
      <c r="AP663" s="214"/>
      <c r="AQ663" s="214"/>
      <c r="AR663" s="214"/>
      <c r="AS663" s="214"/>
      <c r="AT663" s="214"/>
      <c r="AU663" s="214"/>
      <c r="AV663" s="214"/>
      <c r="AW663" s="214"/>
      <c r="AX663" s="214"/>
      <c r="AY663" s="214"/>
      <c r="AZ663" s="214"/>
      <c r="BA663" s="214"/>
      <c r="BB663" s="214"/>
      <c r="BC663" s="214"/>
      <c r="BD663" s="214"/>
      <c r="BE663" s="214"/>
      <c r="BF663" s="214"/>
      <c r="BG663" s="214"/>
      <c r="BH663" s="214"/>
      <c r="BI663" s="214"/>
      <c r="BJ663" s="214"/>
      <c r="BK663" s="214"/>
      <c r="BL663" s="214"/>
      <c r="BM663" s="214"/>
      <c r="BN663" s="214"/>
      <c r="BO663" s="214"/>
      <c r="BP663" s="214"/>
      <c r="BQ663" s="214"/>
    </row>
    <row r="664" spans="1:69" x14ac:dyDescent="0.2">
      <c r="A664" s="214"/>
      <c r="B664" s="214"/>
      <c r="C664" s="214"/>
      <c r="D664" s="214"/>
      <c r="E664" s="214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4"/>
      <c r="BN664" s="214"/>
      <c r="BO664" s="214"/>
      <c r="BP664" s="214"/>
      <c r="BQ664" s="214"/>
    </row>
    <row r="665" spans="1:69" x14ac:dyDescent="0.2">
      <c r="A665" s="214"/>
      <c r="B665" s="214"/>
      <c r="C665" s="214"/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4"/>
      <c r="BN665" s="214"/>
      <c r="BO665" s="214"/>
      <c r="BP665" s="214"/>
      <c r="BQ665" s="214"/>
    </row>
    <row r="666" spans="1:69" x14ac:dyDescent="0.2">
      <c r="A666" s="214"/>
      <c r="B666" s="214"/>
      <c r="C666" s="214"/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4"/>
      <c r="BN666" s="214"/>
      <c r="BO666" s="214"/>
      <c r="BP666" s="214"/>
      <c r="BQ666" s="214"/>
    </row>
    <row r="667" spans="1:69" x14ac:dyDescent="0.2">
      <c r="A667" s="214"/>
      <c r="B667" s="214"/>
      <c r="C667" s="214"/>
      <c r="D667" s="214"/>
      <c r="E667" s="214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4"/>
      <c r="BN667" s="214"/>
      <c r="BO667" s="214"/>
      <c r="BP667" s="214"/>
      <c r="BQ667" s="214"/>
    </row>
    <row r="668" spans="1:69" x14ac:dyDescent="0.2">
      <c r="A668" s="214"/>
      <c r="B668" s="214"/>
      <c r="C668" s="214"/>
      <c r="D668" s="214"/>
      <c r="E668" s="214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4"/>
      <c r="BN668" s="214"/>
      <c r="BO668" s="214"/>
      <c r="BP668" s="214"/>
      <c r="BQ668" s="214"/>
    </row>
    <row r="669" spans="1:69" x14ac:dyDescent="0.2">
      <c r="A669" s="214"/>
      <c r="B669" s="214"/>
      <c r="C669" s="214"/>
      <c r="D669" s="214"/>
      <c r="E669" s="214"/>
      <c r="F669" s="214"/>
      <c r="G669" s="214"/>
      <c r="H669" s="214"/>
      <c r="I669" s="214"/>
      <c r="J669" s="214"/>
      <c r="K669" s="214"/>
      <c r="L669" s="214"/>
      <c r="M669" s="214"/>
      <c r="N669" s="214"/>
      <c r="O669" s="214"/>
      <c r="P669" s="214"/>
      <c r="Q669" s="214"/>
      <c r="R669" s="214"/>
      <c r="S669" s="214"/>
      <c r="T669" s="214"/>
      <c r="U669" s="214"/>
      <c r="V669" s="214"/>
      <c r="W669" s="214"/>
      <c r="X669" s="214"/>
      <c r="Y669" s="214"/>
      <c r="Z669" s="214"/>
      <c r="AA669" s="214"/>
      <c r="AB669" s="214"/>
      <c r="AC669" s="214"/>
      <c r="AD669" s="214"/>
      <c r="AE669" s="214"/>
      <c r="AF669" s="214"/>
      <c r="AG669" s="214"/>
      <c r="AH669" s="214"/>
      <c r="AI669" s="214"/>
      <c r="AJ669" s="214"/>
      <c r="AK669" s="214"/>
      <c r="AL669" s="214"/>
      <c r="AM669" s="214"/>
      <c r="AN669" s="214"/>
      <c r="AO669" s="214"/>
      <c r="AP669" s="214"/>
      <c r="AQ669" s="214"/>
      <c r="AR669" s="214"/>
      <c r="AS669" s="214"/>
      <c r="AT669" s="214"/>
      <c r="AU669" s="214"/>
      <c r="AV669" s="214"/>
      <c r="AW669" s="214"/>
      <c r="AX669" s="214"/>
      <c r="AY669" s="214"/>
      <c r="AZ669" s="214"/>
      <c r="BA669" s="214"/>
      <c r="BB669" s="214"/>
      <c r="BC669" s="214"/>
      <c r="BD669" s="214"/>
      <c r="BE669" s="214"/>
      <c r="BF669" s="214"/>
      <c r="BG669" s="214"/>
      <c r="BH669" s="214"/>
      <c r="BI669" s="214"/>
      <c r="BJ669" s="214"/>
      <c r="BK669" s="214"/>
      <c r="BL669" s="214"/>
      <c r="BM669" s="214"/>
      <c r="BN669" s="214"/>
      <c r="BO669" s="214"/>
      <c r="BP669" s="214"/>
      <c r="BQ669" s="214"/>
    </row>
    <row r="670" spans="1:69" x14ac:dyDescent="0.2">
      <c r="A670" s="214"/>
      <c r="B670" s="214"/>
      <c r="C670" s="214"/>
      <c r="D670" s="214"/>
      <c r="E670" s="214"/>
      <c r="F670" s="214"/>
      <c r="G670" s="214"/>
      <c r="H670" s="214"/>
      <c r="I670" s="214"/>
      <c r="J670" s="214"/>
      <c r="K670" s="214"/>
      <c r="L670" s="214"/>
      <c r="M670" s="214"/>
      <c r="N670" s="214"/>
      <c r="O670" s="214"/>
      <c r="P670" s="214"/>
      <c r="Q670" s="214"/>
      <c r="R670" s="214"/>
      <c r="S670" s="214"/>
      <c r="T670" s="214"/>
      <c r="U670" s="214"/>
      <c r="V670" s="214"/>
      <c r="W670" s="214"/>
      <c r="X670" s="214"/>
      <c r="Y670" s="214"/>
      <c r="Z670" s="214"/>
      <c r="AA670" s="214"/>
      <c r="AB670" s="214"/>
      <c r="AC670" s="214"/>
      <c r="AD670" s="214"/>
      <c r="AE670" s="214"/>
      <c r="AF670" s="214"/>
      <c r="AG670" s="214"/>
      <c r="AH670" s="214"/>
      <c r="AI670" s="214"/>
      <c r="AJ670" s="214"/>
      <c r="AK670" s="214"/>
      <c r="AL670" s="214"/>
      <c r="AM670" s="214"/>
      <c r="AN670" s="214"/>
      <c r="AO670" s="214"/>
      <c r="AP670" s="214"/>
      <c r="AQ670" s="214"/>
      <c r="AR670" s="214"/>
      <c r="AS670" s="214"/>
      <c r="AT670" s="214"/>
      <c r="AU670" s="214"/>
      <c r="AV670" s="214"/>
      <c r="AW670" s="214"/>
      <c r="AX670" s="214"/>
      <c r="AY670" s="214"/>
      <c r="AZ670" s="214"/>
      <c r="BA670" s="214"/>
      <c r="BB670" s="214"/>
      <c r="BC670" s="214"/>
      <c r="BD670" s="214"/>
      <c r="BE670" s="214"/>
      <c r="BF670" s="214"/>
      <c r="BG670" s="214"/>
      <c r="BH670" s="214"/>
      <c r="BI670" s="214"/>
      <c r="BJ670" s="214"/>
      <c r="BK670" s="214"/>
      <c r="BL670" s="214"/>
      <c r="BM670" s="214"/>
      <c r="BN670" s="214"/>
      <c r="BO670" s="214"/>
      <c r="BP670" s="214"/>
      <c r="BQ670" s="214"/>
    </row>
    <row r="671" spans="1:69" x14ac:dyDescent="0.2">
      <c r="A671" s="214"/>
      <c r="B671" s="214"/>
      <c r="C671" s="214"/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4"/>
      <c r="T671" s="214"/>
      <c r="U671" s="214"/>
      <c r="V671" s="214"/>
      <c r="W671" s="214"/>
      <c r="X671" s="214"/>
      <c r="Y671" s="214"/>
      <c r="Z671" s="214"/>
      <c r="AA671" s="214"/>
      <c r="AB671" s="214"/>
      <c r="AC671" s="214"/>
      <c r="AD671" s="214"/>
      <c r="AE671" s="214"/>
      <c r="AF671" s="214"/>
      <c r="AG671" s="214"/>
      <c r="AH671" s="214"/>
      <c r="AI671" s="214"/>
      <c r="AJ671" s="214"/>
      <c r="AK671" s="214"/>
      <c r="AL671" s="214"/>
      <c r="AM671" s="214"/>
      <c r="AN671" s="214"/>
      <c r="AO671" s="214"/>
      <c r="AP671" s="214"/>
      <c r="AQ671" s="214"/>
      <c r="AR671" s="214"/>
      <c r="AS671" s="214"/>
      <c r="AT671" s="214"/>
      <c r="AU671" s="214"/>
      <c r="AV671" s="214"/>
      <c r="AW671" s="214"/>
      <c r="AX671" s="214"/>
      <c r="AY671" s="214"/>
      <c r="AZ671" s="214"/>
      <c r="BA671" s="214"/>
      <c r="BB671" s="214"/>
      <c r="BC671" s="214"/>
      <c r="BD671" s="214"/>
      <c r="BE671" s="214"/>
      <c r="BF671" s="214"/>
      <c r="BG671" s="214"/>
      <c r="BH671" s="214"/>
      <c r="BI671" s="214"/>
      <c r="BJ671" s="214"/>
      <c r="BK671" s="214"/>
      <c r="BL671" s="214"/>
      <c r="BM671" s="214"/>
      <c r="BN671" s="214"/>
      <c r="BO671" s="214"/>
      <c r="BP671" s="214"/>
      <c r="BQ671" s="214"/>
    </row>
    <row r="672" spans="1:69" x14ac:dyDescent="0.2">
      <c r="A672" s="214"/>
      <c r="B672" s="214"/>
      <c r="C672" s="214"/>
      <c r="D672" s="214"/>
      <c r="E672" s="214"/>
      <c r="F672" s="214"/>
      <c r="G672" s="214"/>
      <c r="H672" s="214"/>
      <c r="I672" s="214"/>
      <c r="J672" s="214"/>
      <c r="K672" s="214"/>
      <c r="L672" s="214"/>
      <c r="M672" s="214"/>
      <c r="N672" s="214"/>
      <c r="O672" s="214"/>
      <c r="P672" s="214"/>
      <c r="Q672" s="214"/>
      <c r="R672" s="214"/>
      <c r="S672" s="214"/>
      <c r="T672" s="214"/>
      <c r="U672" s="214"/>
      <c r="V672" s="214"/>
      <c r="W672" s="214"/>
      <c r="X672" s="214"/>
      <c r="Y672" s="214"/>
      <c r="Z672" s="214"/>
      <c r="AA672" s="214"/>
      <c r="AB672" s="214"/>
      <c r="AC672" s="214"/>
      <c r="AD672" s="214"/>
      <c r="AE672" s="214"/>
      <c r="AF672" s="214"/>
      <c r="AG672" s="214"/>
      <c r="AH672" s="214"/>
      <c r="AI672" s="214"/>
      <c r="AJ672" s="214"/>
      <c r="AK672" s="214"/>
      <c r="AL672" s="214"/>
      <c r="AM672" s="214"/>
      <c r="AN672" s="214"/>
      <c r="AO672" s="214"/>
      <c r="AP672" s="214"/>
      <c r="AQ672" s="214"/>
      <c r="AR672" s="214"/>
      <c r="AS672" s="214"/>
      <c r="AT672" s="214"/>
      <c r="AU672" s="214"/>
      <c r="AV672" s="214"/>
      <c r="AW672" s="214"/>
      <c r="AX672" s="214"/>
      <c r="AY672" s="214"/>
      <c r="AZ672" s="214"/>
      <c r="BA672" s="214"/>
      <c r="BB672" s="214"/>
      <c r="BC672" s="214"/>
      <c r="BD672" s="214"/>
      <c r="BE672" s="214"/>
      <c r="BF672" s="214"/>
      <c r="BG672" s="214"/>
      <c r="BH672" s="214"/>
      <c r="BI672" s="214"/>
      <c r="BJ672" s="214"/>
      <c r="BK672" s="214"/>
      <c r="BL672" s="214"/>
      <c r="BM672" s="214"/>
      <c r="BN672" s="214"/>
      <c r="BO672" s="214"/>
      <c r="BP672" s="214"/>
      <c r="BQ672" s="214"/>
    </row>
    <row r="673" spans="1:69" x14ac:dyDescent="0.2">
      <c r="A673" s="214"/>
      <c r="B673" s="214"/>
      <c r="C673" s="214"/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4"/>
      <c r="T673" s="214"/>
      <c r="U673" s="214"/>
      <c r="V673" s="214"/>
      <c r="W673" s="214"/>
      <c r="X673" s="214"/>
      <c r="Y673" s="214"/>
      <c r="Z673" s="214"/>
      <c r="AA673" s="214"/>
      <c r="AB673" s="214"/>
      <c r="AC673" s="214"/>
      <c r="AD673" s="214"/>
      <c r="AE673" s="214"/>
      <c r="AF673" s="214"/>
      <c r="AG673" s="214"/>
      <c r="AH673" s="214"/>
      <c r="AI673" s="214"/>
      <c r="AJ673" s="214"/>
      <c r="AK673" s="214"/>
      <c r="AL673" s="214"/>
      <c r="AM673" s="214"/>
      <c r="AN673" s="214"/>
      <c r="AO673" s="214"/>
      <c r="AP673" s="214"/>
      <c r="AQ673" s="214"/>
      <c r="AR673" s="214"/>
      <c r="AS673" s="214"/>
      <c r="AT673" s="214"/>
      <c r="AU673" s="214"/>
      <c r="AV673" s="214"/>
      <c r="AW673" s="214"/>
      <c r="AX673" s="214"/>
      <c r="AY673" s="214"/>
      <c r="AZ673" s="214"/>
      <c r="BA673" s="214"/>
      <c r="BB673" s="214"/>
      <c r="BC673" s="214"/>
      <c r="BD673" s="214"/>
      <c r="BE673" s="214"/>
      <c r="BF673" s="214"/>
      <c r="BG673" s="214"/>
      <c r="BH673" s="214"/>
      <c r="BI673" s="214"/>
      <c r="BJ673" s="214"/>
      <c r="BK673" s="214"/>
      <c r="BL673" s="214"/>
      <c r="BM673" s="214"/>
      <c r="BN673" s="214"/>
      <c r="BO673" s="214"/>
      <c r="BP673" s="214"/>
      <c r="BQ673" s="214"/>
    </row>
    <row r="674" spans="1:69" x14ac:dyDescent="0.2">
      <c r="A674" s="214"/>
      <c r="B674" s="214"/>
      <c r="C674" s="214"/>
      <c r="D674" s="214"/>
      <c r="E674" s="214"/>
      <c r="F674" s="214"/>
      <c r="G674" s="214"/>
      <c r="H674" s="214"/>
      <c r="I674" s="214"/>
      <c r="J674" s="214"/>
      <c r="K674" s="214"/>
      <c r="L674" s="214"/>
      <c r="M674" s="214"/>
      <c r="N674" s="214"/>
      <c r="O674" s="214"/>
      <c r="P674" s="214"/>
      <c r="Q674" s="214"/>
      <c r="R674" s="214"/>
      <c r="S674" s="214"/>
      <c r="T674" s="214"/>
      <c r="U674" s="214"/>
      <c r="V674" s="214"/>
      <c r="W674" s="214"/>
      <c r="X674" s="214"/>
      <c r="Y674" s="214"/>
      <c r="Z674" s="214"/>
      <c r="AA674" s="214"/>
      <c r="AB674" s="214"/>
      <c r="AC674" s="214"/>
      <c r="AD674" s="214"/>
      <c r="AE674" s="214"/>
      <c r="AF674" s="214"/>
      <c r="AG674" s="214"/>
      <c r="AH674" s="214"/>
      <c r="AI674" s="214"/>
      <c r="AJ674" s="214"/>
      <c r="AK674" s="214"/>
      <c r="AL674" s="214"/>
      <c r="AM674" s="214"/>
      <c r="AN674" s="214"/>
      <c r="AO674" s="214"/>
      <c r="AP674" s="214"/>
      <c r="AQ674" s="214"/>
      <c r="AR674" s="214"/>
      <c r="AS674" s="214"/>
      <c r="AT674" s="214"/>
      <c r="AU674" s="214"/>
      <c r="AV674" s="214"/>
      <c r="AW674" s="214"/>
      <c r="AX674" s="214"/>
      <c r="AY674" s="214"/>
      <c r="AZ674" s="214"/>
      <c r="BA674" s="214"/>
      <c r="BB674" s="214"/>
      <c r="BC674" s="214"/>
      <c r="BD674" s="214"/>
      <c r="BE674" s="214"/>
      <c r="BF674" s="214"/>
      <c r="BG674" s="214"/>
      <c r="BH674" s="214"/>
      <c r="BI674" s="214"/>
      <c r="BJ674" s="214"/>
      <c r="BK674" s="214"/>
      <c r="BL674" s="214"/>
      <c r="BM674" s="214"/>
      <c r="BN674" s="214"/>
      <c r="BO674" s="214"/>
      <c r="BP674" s="214"/>
      <c r="BQ674" s="214"/>
    </row>
    <row r="675" spans="1:69" x14ac:dyDescent="0.2">
      <c r="A675" s="214"/>
      <c r="B675" s="214"/>
      <c r="C675" s="214"/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4"/>
      <c r="T675" s="214"/>
      <c r="U675" s="214"/>
      <c r="V675" s="214"/>
      <c r="W675" s="214"/>
      <c r="X675" s="214"/>
      <c r="Y675" s="214"/>
      <c r="Z675" s="214"/>
      <c r="AA675" s="214"/>
      <c r="AB675" s="214"/>
      <c r="AC675" s="214"/>
      <c r="AD675" s="214"/>
      <c r="AE675" s="214"/>
      <c r="AF675" s="214"/>
      <c r="AG675" s="214"/>
      <c r="AH675" s="214"/>
      <c r="AI675" s="214"/>
      <c r="AJ675" s="214"/>
      <c r="AK675" s="214"/>
      <c r="AL675" s="214"/>
      <c r="AM675" s="214"/>
      <c r="AN675" s="214"/>
      <c r="AO675" s="214"/>
      <c r="AP675" s="214"/>
      <c r="AQ675" s="214"/>
      <c r="AR675" s="214"/>
      <c r="AS675" s="214"/>
      <c r="AT675" s="214"/>
      <c r="AU675" s="214"/>
      <c r="AV675" s="214"/>
      <c r="AW675" s="214"/>
      <c r="AX675" s="214"/>
      <c r="AY675" s="214"/>
      <c r="AZ675" s="214"/>
      <c r="BA675" s="214"/>
      <c r="BB675" s="214"/>
      <c r="BC675" s="214"/>
      <c r="BD675" s="214"/>
      <c r="BE675" s="214"/>
      <c r="BF675" s="214"/>
      <c r="BG675" s="214"/>
      <c r="BH675" s="214"/>
      <c r="BI675" s="214"/>
      <c r="BJ675" s="214"/>
      <c r="BK675" s="214"/>
      <c r="BL675" s="214"/>
      <c r="BM675" s="214"/>
      <c r="BN675" s="214"/>
      <c r="BO675" s="214"/>
      <c r="BP675" s="214"/>
      <c r="BQ675" s="214"/>
    </row>
    <row r="676" spans="1:69" x14ac:dyDescent="0.2">
      <c r="A676" s="214"/>
      <c r="B676" s="214"/>
      <c r="C676" s="214"/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4"/>
      <c r="T676" s="214"/>
      <c r="U676" s="214"/>
      <c r="V676" s="214"/>
      <c r="W676" s="214"/>
      <c r="X676" s="214"/>
      <c r="Y676" s="214"/>
      <c r="Z676" s="214"/>
      <c r="AA676" s="214"/>
      <c r="AB676" s="214"/>
      <c r="AC676" s="214"/>
      <c r="AD676" s="214"/>
      <c r="AE676" s="214"/>
      <c r="AF676" s="214"/>
      <c r="AG676" s="214"/>
      <c r="AH676" s="214"/>
      <c r="AI676" s="214"/>
      <c r="AJ676" s="214"/>
      <c r="AK676" s="214"/>
      <c r="AL676" s="214"/>
      <c r="AM676" s="214"/>
      <c r="AN676" s="214"/>
      <c r="AO676" s="214"/>
      <c r="AP676" s="214"/>
      <c r="AQ676" s="214"/>
      <c r="AR676" s="214"/>
      <c r="AS676" s="214"/>
      <c r="AT676" s="214"/>
      <c r="AU676" s="214"/>
      <c r="AV676" s="214"/>
      <c r="AW676" s="214"/>
      <c r="AX676" s="214"/>
      <c r="AY676" s="214"/>
      <c r="AZ676" s="214"/>
      <c r="BA676" s="214"/>
      <c r="BB676" s="214"/>
      <c r="BC676" s="214"/>
      <c r="BD676" s="214"/>
      <c r="BE676" s="214"/>
      <c r="BF676" s="214"/>
      <c r="BG676" s="214"/>
      <c r="BH676" s="214"/>
      <c r="BI676" s="214"/>
      <c r="BJ676" s="214"/>
      <c r="BK676" s="214"/>
      <c r="BL676" s="214"/>
      <c r="BM676" s="214"/>
      <c r="BN676" s="214"/>
      <c r="BO676" s="214"/>
      <c r="BP676" s="214"/>
      <c r="BQ676" s="214"/>
    </row>
    <row r="677" spans="1:69" x14ac:dyDescent="0.2">
      <c r="A677" s="214"/>
      <c r="B677" s="214"/>
      <c r="C677" s="214"/>
      <c r="D677" s="214"/>
      <c r="E677" s="214"/>
      <c r="F677" s="214"/>
      <c r="G677" s="214"/>
      <c r="H677" s="214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4"/>
      <c r="T677" s="214"/>
      <c r="U677" s="214"/>
      <c r="V677" s="214"/>
      <c r="W677" s="214"/>
      <c r="X677" s="214"/>
      <c r="Y677" s="214"/>
      <c r="Z677" s="214"/>
      <c r="AA677" s="214"/>
      <c r="AB677" s="214"/>
      <c r="AC677" s="214"/>
      <c r="AD677" s="214"/>
      <c r="AE677" s="214"/>
      <c r="AF677" s="214"/>
      <c r="AG677" s="214"/>
      <c r="AH677" s="214"/>
      <c r="AI677" s="214"/>
      <c r="AJ677" s="214"/>
      <c r="AK677" s="214"/>
      <c r="AL677" s="214"/>
      <c r="AM677" s="214"/>
      <c r="AN677" s="214"/>
      <c r="AO677" s="214"/>
      <c r="AP677" s="214"/>
      <c r="AQ677" s="214"/>
      <c r="AR677" s="214"/>
      <c r="AS677" s="214"/>
      <c r="AT677" s="214"/>
      <c r="AU677" s="214"/>
      <c r="AV677" s="214"/>
      <c r="AW677" s="214"/>
      <c r="AX677" s="214"/>
      <c r="AY677" s="214"/>
      <c r="AZ677" s="214"/>
      <c r="BA677" s="214"/>
      <c r="BB677" s="214"/>
      <c r="BC677" s="214"/>
      <c r="BD677" s="214"/>
      <c r="BE677" s="214"/>
      <c r="BF677" s="214"/>
      <c r="BG677" s="214"/>
      <c r="BH677" s="214"/>
      <c r="BI677" s="214"/>
      <c r="BJ677" s="214"/>
      <c r="BK677" s="214"/>
      <c r="BL677" s="214"/>
      <c r="BM677" s="214"/>
      <c r="BN677" s="214"/>
      <c r="BO677" s="214"/>
      <c r="BP677" s="214"/>
      <c r="BQ677" s="214"/>
    </row>
    <row r="678" spans="1:69" x14ac:dyDescent="0.2">
      <c r="A678" s="214"/>
      <c r="B678" s="214"/>
      <c r="C678" s="214"/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4"/>
      <c r="T678" s="214"/>
      <c r="U678" s="214"/>
      <c r="V678" s="214"/>
      <c r="W678" s="214"/>
      <c r="X678" s="214"/>
      <c r="Y678" s="214"/>
      <c r="Z678" s="214"/>
      <c r="AA678" s="214"/>
      <c r="AB678" s="214"/>
      <c r="AC678" s="214"/>
      <c r="AD678" s="214"/>
      <c r="AE678" s="214"/>
      <c r="AF678" s="214"/>
      <c r="AG678" s="214"/>
      <c r="AH678" s="214"/>
      <c r="AI678" s="214"/>
      <c r="AJ678" s="214"/>
      <c r="AK678" s="214"/>
      <c r="AL678" s="214"/>
      <c r="AM678" s="214"/>
      <c r="AN678" s="214"/>
      <c r="AO678" s="214"/>
      <c r="AP678" s="214"/>
      <c r="AQ678" s="214"/>
      <c r="AR678" s="214"/>
      <c r="AS678" s="214"/>
      <c r="AT678" s="214"/>
      <c r="AU678" s="214"/>
      <c r="AV678" s="214"/>
      <c r="AW678" s="214"/>
      <c r="AX678" s="214"/>
      <c r="AY678" s="214"/>
      <c r="AZ678" s="214"/>
      <c r="BA678" s="214"/>
      <c r="BB678" s="214"/>
      <c r="BC678" s="214"/>
      <c r="BD678" s="214"/>
      <c r="BE678" s="214"/>
      <c r="BF678" s="214"/>
      <c r="BG678" s="214"/>
      <c r="BH678" s="214"/>
      <c r="BI678" s="214"/>
      <c r="BJ678" s="214"/>
      <c r="BK678" s="214"/>
      <c r="BL678" s="214"/>
      <c r="BM678" s="214"/>
      <c r="BN678" s="214"/>
      <c r="BO678" s="214"/>
      <c r="BP678" s="214"/>
      <c r="BQ678" s="214"/>
    </row>
    <row r="679" spans="1:69" x14ac:dyDescent="0.2">
      <c r="A679" s="214"/>
      <c r="B679" s="214"/>
      <c r="C679" s="214"/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4"/>
      <c r="T679" s="214"/>
      <c r="U679" s="214"/>
      <c r="V679" s="214"/>
      <c r="W679" s="214"/>
      <c r="X679" s="214"/>
      <c r="Y679" s="214"/>
      <c r="Z679" s="214"/>
      <c r="AA679" s="214"/>
      <c r="AB679" s="214"/>
      <c r="AC679" s="214"/>
      <c r="AD679" s="214"/>
      <c r="AE679" s="214"/>
      <c r="AF679" s="214"/>
      <c r="AG679" s="214"/>
      <c r="AH679" s="214"/>
      <c r="AI679" s="214"/>
      <c r="AJ679" s="214"/>
      <c r="AK679" s="214"/>
      <c r="AL679" s="214"/>
      <c r="AM679" s="214"/>
      <c r="AN679" s="214"/>
      <c r="AO679" s="214"/>
      <c r="AP679" s="214"/>
      <c r="AQ679" s="214"/>
      <c r="AR679" s="214"/>
      <c r="AS679" s="214"/>
      <c r="AT679" s="214"/>
      <c r="AU679" s="214"/>
      <c r="AV679" s="214"/>
      <c r="AW679" s="214"/>
      <c r="AX679" s="214"/>
      <c r="AY679" s="214"/>
      <c r="AZ679" s="214"/>
      <c r="BA679" s="214"/>
      <c r="BB679" s="214"/>
      <c r="BC679" s="214"/>
      <c r="BD679" s="214"/>
      <c r="BE679" s="214"/>
      <c r="BF679" s="214"/>
      <c r="BG679" s="214"/>
      <c r="BH679" s="214"/>
      <c r="BI679" s="214"/>
      <c r="BJ679" s="214"/>
      <c r="BK679" s="214"/>
      <c r="BL679" s="214"/>
      <c r="BM679" s="214"/>
      <c r="BN679" s="214"/>
      <c r="BO679" s="214"/>
      <c r="BP679" s="214"/>
      <c r="BQ679" s="214"/>
    </row>
    <row r="680" spans="1:69" x14ac:dyDescent="0.2">
      <c r="A680" s="214"/>
      <c r="B680" s="214"/>
      <c r="C680" s="214"/>
      <c r="D680" s="214"/>
      <c r="E680" s="214"/>
      <c r="F680" s="214"/>
      <c r="G680" s="214"/>
      <c r="H680" s="214"/>
      <c r="I680" s="214"/>
      <c r="J680" s="214"/>
      <c r="K680" s="214"/>
      <c r="L680" s="214"/>
      <c r="M680" s="214"/>
      <c r="N680" s="214"/>
      <c r="O680" s="214"/>
      <c r="P680" s="214"/>
      <c r="Q680" s="214"/>
      <c r="R680" s="214"/>
      <c r="S680" s="214"/>
      <c r="T680" s="214"/>
      <c r="U680" s="214"/>
      <c r="V680" s="214"/>
      <c r="W680" s="214"/>
      <c r="X680" s="214"/>
      <c r="Y680" s="214"/>
      <c r="Z680" s="214"/>
      <c r="AA680" s="214"/>
      <c r="AB680" s="214"/>
      <c r="AC680" s="214"/>
      <c r="AD680" s="214"/>
      <c r="AE680" s="214"/>
      <c r="AF680" s="214"/>
      <c r="AG680" s="214"/>
      <c r="AH680" s="214"/>
      <c r="AI680" s="214"/>
      <c r="AJ680" s="214"/>
      <c r="AK680" s="214"/>
      <c r="AL680" s="214"/>
      <c r="AM680" s="214"/>
      <c r="AN680" s="214"/>
      <c r="AO680" s="214"/>
      <c r="AP680" s="214"/>
      <c r="AQ680" s="214"/>
      <c r="AR680" s="214"/>
      <c r="AS680" s="214"/>
      <c r="AT680" s="214"/>
      <c r="AU680" s="214"/>
      <c r="AV680" s="214"/>
      <c r="AW680" s="214"/>
      <c r="AX680" s="214"/>
      <c r="AY680" s="214"/>
      <c r="AZ680" s="214"/>
      <c r="BA680" s="214"/>
      <c r="BB680" s="214"/>
      <c r="BC680" s="214"/>
      <c r="BD680" s="214"/>
      <c r="BE680" s="214"/>
      <c r="BF680" s="214"/>
      <c r="BG680" s="214"/>
      <c r="BH680" s="214"/>
      <c r="BI680" s="214"/>
      <c r="BJ680" s="214"/>
      <c r="BK680" s="214"/>
      <c r="BL680" s="214"/>
      <c r="BM680" s="214"/>
      <c r="BN680" s="214"/>
      <c r="BO680" s="214"/>
      <c r="BP680" s="214"/>
      <c r="BQ680" s="214"/>
    </row>
    <row r="681" spans="1:69" x14ac:dyDescent="0.2">
      <c r="A681" s="214"/>
      <c r="B681" s="214"/>
      <c r="C681" s="214"/>
      <c r="D681" s="214"/>
      <c r="E681" s="214"/>
      <c r="F681" s="214"/>
      <c r="G681" s="214"/>
      <c r="H681" s="214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4"/>
      <c r="T681" s="214"/>
      <c r="U681" s="214"/>
      <c r="V681" s="214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4"/>
      <c r="BN681" s="214"/>
      <c r="BO681" s="214"/>
      <c r="BP681" s="214"/>
      <c r="BQ681" s="214"/>
    </row>
    <row r="682" spans="1:69" x14ac:dyDescent="0.2">
      <c r="A682" s="214"/>
      <c r="B682" s="214"/>
      <c r="C682" s="214"/>
      <c r="D682" s="214"/>
      <c r="E682" s="214"/>
      <c r="F682" s="214"/>
      <c r="G682" s="214"/>
      <c r="H682" s="214"/>
      <c r="I682" s="214"/>
      <c r="J682" s="214"/>
      <c r="K682" s="214"/>
      <c r="L682" s="214"/>
      <c r="M682" s="214"/>
      <c r="N682" s="214"/>
      <c r="O682" s="214"/>
      <c r="P682" s="214"/>
      <c r="Q682" s="214"/>
      <c r="R682" s="214"/>
      <c r="S682" s="214"/>
      <c r="T682" s="214"/>
      <c r="U682" s="214"/>
      <c r="V682" s="214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4"/>
      <c r="BN682" s="214"/>
      <c r="BO682" s="214"/>
      <c r="BP682" s="214"/>
      <c r="BQ682" s="214"/>
    </row>
    <row r="683" spans="1:69" x14ac:dyDescent="0.2">
      <c r="A683" s="214"/>
      <c r="B683" s="214"/>
      <c r="C683" s="214"/>
      <c r="D683" s="214"/>
      <c r="E683" s="214"/>
      <c r="F683" s="214"/>
      <c r="G683" s="214"/>
      <c r="H683" s="214"/>
      <c r="I683" s="214"/>
      <c r="J683" s="214"/>
      <c r="K683" s="214"/>
      <c r="L683" s="214"/>
      <c r="M683" s="214"/>
      <c r="N683" s="214"/>
      <c r="O683" s="214"/>
      <c r="P683" s="214"/>
      <c r="Q683" s="214"/>
      <c r="R683" s="214"/>
      <c r="S683" s="214"/>
      <c r="T683" s="214"/>
      <c r="U683" s="214"/>
      <c r="V683" s="214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4"/>
      <c r="BN683" s="214"/>
      <c r="BO683" s="214"/>
      <c r="BP683" s="214"/>
      <c r="BQ683" s="214"/>
    </row>
    <row r="684" spans="1:69" x14ac:dyDescent="0.2">
      <c r="A684" s="214"/>
      <c r="B684" s="214"/>
      <c r="C684" s="214"/>
      <c r="D684" s="214"/>
      <c r="E684" s="214"/>
      <c r="F684" s="214"/>
      <c r="G684" s="214"/>
      <c r="H684" s="214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4"/>
      <c r="T684" s="214"/>
      <c r="U684" s="214"/>
      <c r="V684" s="214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4"/>
      <c r="BN684" s="214"/>
      <c r="BO684" s="214"/>
      <c r="BP684" s="214"/>
      <c r="BQ684" s="214"/>
    </row>
    <row r="685" spans="1:69" x14ac:dyDescent="0.2">
      <c r="A685" s="214"/>
      <c r="B685" s="214"/>
      <c r="C685" s="214"/>
      <c r="D685" s="214"/>
      <c r="E685" s="214"/>
      <c r="F685" s="214"/>
      <c r="G685" s="214"/>
      <c r="H685" s="214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4"/>
      <c r="T685" s="214"/>
      <c r="U685" s="214"/>
      <c r="V685" s="214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4"/>
      <c r="BN685" s="214"/>
      <c r="BO685" s="214"/>
      <c r="BP685" s="214"/>
      <c r="BQ685" s="214"/>
    </row>
    <row r="686" spans="1:69" x14ac:dyDescent="0.2">
      <c r="A686" s="214"/>
      <c r="B686" s="214"/>
      <c r="C686" s="214"/>
      <c r="D686" s="214"/>
      <c r="E686" s="214"/>
      <c r="F686" s="214"/>
      <c r="G686" s="214"/>
      <c r="H686" s="214"/>
      <c r="I686" s="214"/>
      <c r="J686" s="214"/>
      <c r="K686" s="214"/>
      <c r="L686" s="214"/>
      <c r="M686" s="214"/>
      <c r="N686" s="214"/>
      <c r="O686" s="214"/>
      <c r="P686" s="214"/>
      <c r="Q686" s="214"/>
      <c r="R686" s="214"/>
      <c r="S686" s="214"/>
      <c r="T686" s="214"/>
      <c r="U686" s="214"/>
      <c r="V686" s="214"/>
      <c r="W686" s="214"/>
      <c r="X686" s="214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4"/>
      <c r="BN686" s="214"/>
      <c r="BO686" s="214"/>
      <c r="BP686" s="214"/>
      <c r="BQ686" s="214"/>
    </row>
    <row r="687" spans="1:69" x14ac:dyDescent="0.2">
      <c r="A687" s="214"/>
      <c r="B687" s="214"/>
      <c r="C687" s="214"/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4"/>
      <c r="T687" s="214"/>
      <c r="U687" s="214"/>
      <c r="V687" s="214"/>
      <c r="W687" s="214"/>
      <c r="X687" s="214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4"/>
      <c r="BN687" s="214"/>
      <c r="BO687" s="214"/>
      <c r="BP687" s="214"/>
      <c r="BQ687" s="214"/>
    </row>
    <row r="688" spans="1:69" x14ac:dyDescent="0.2">
      <c r="A688" s="214"/>
      <c r="B688" s="214"/>
      <c r="C688" s="214"/>
      <c r="D688" s="214"/>
      <c r="E688" s="214"/>
      <c r="F688" s="214"/>
      <c r="G688" s="214"/>
      <c r="H688" s="214"/>
      <c r="I688" s="214"/>
      <c r="J688" s="214"/>
      <c r="K688" s="214"/>
      <c r="L688" s="214"/>
      <c r="M688" s="214"/>
      <c r="N688" s="214"/>
      <c r="O688" s="214"/>
      <c r="P688" s="214"/>
      <c r="Q688" s="214"/>
      <c r="R688" s="214"/>
      <c r="S688" s="214"/>
      <c r="T688" s="214"/>
      <c r="U688" s="214"/>
      <c r="V688" s="214"/>
      <c r="W688" s="214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4"/>
      <c r="BN688" s="214"/>
      <c r="BO688" s="214"/>
      <c r="BP688" s="214"/>
      <c r="BQ688" s="214"/>
    </row>
    <row r="689" spans="1:69" x14ac:dyDescent="0.2">
      <c r="A689" s="214"/>
      <c r="B689" s="214"/>
      <c r="C689" s="214"/>
      <c r="D689" s="214"/>
      <c r="E689" s="214"/>
      <c r="F689" s="214"/>
      <c r="G689" s="214"/>
      <c r="H689" s="214"/>
      <c r="I689" s="214"/>
      <c r="J689" s="214"/>
      <c r="K689" s="214"/>
      <c r="L689" s="214"/>
      <c r="M689" s="214"/>
      <c r="N689" s="214"/>
      <c r="O689" s="214"/>
      <c r="P689" s="214"/>
      <c r="Q689" s="214"/>
      <c r="R689" s="214"/>
      <c r="S689" s="214"/>
      <c r="T689" s="214"/>
      <c r="U689" s="214"/>
      <c r="V689" s="214"/>
      <c r="W689" s="214"/>
      <c r="X689" s="214"/>
      <c r="Y689" s="214"/>
      <c r="Z689" s="214"/>
      <c r="AA689" s="214"/>
      <c r="AB689" s="214"/>
      <c r="AC689" s="214"/>
      <c r="AD689" s="214"/>
      <c r="AE689" s="214"/>
      <c r="AF689" s="214"/>
      <c r="AG689" s="214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14"/>
      <c r="AT689" s="214"/>
      <c r="AU689" s="214"/>
      <c r="AV689" s="214"/>
      <c r="AW689" s="214"/>
      <c r="AX689" s="214"/>
      <c r="AY689" s="214"/>
      <c r="AZ689" s="214"/>
      <c r="BA689" s="214"/>
      <c r="BB689" s="214"/>
      <c r="BC689" s="2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4"/>
      <c r="BN689" s="214"/>
      <c r="BO689" s="214"/>
      <c r="BP689" s="214"/>
      <c r="BQ689" s="214"/>
    </row>
    <row r="690" spans="1:69" x14ac:dyDescent="0.2">
      <c r="A690" s="214"/>
      <c r="B690" s="214"/>
      <c r="C690" s="214"/>
      <c r="D690" s="214"/>
      <c r="E690" s="214"/>
      <c r="F690" s="214"/>
      <c r="G690" s="214"/>
      <c r="H690" s="214"/>
      <c r="I690" s="214"/>
      <c r="J690" s="214"/>
      <c r="K690" s="214"/>
      <c r="L690" s="214"/>
      <c r="M690" s="214"/>
      <c r="N690" s="214"/>
      <c r="O690" s="214"/>
      <c r="P690" s="214"/>
      <c r="Q690" s="214"/>
      <c r="R690" s="214"/>
      <c r="S690" s="214"/>
      <c r="T690" s="214"/>
      <c r="U690" s="214"/>
      <c r="V690" s="214"/>
      <c r="W690" s="214"/>
      <c r="X690" s="214"/>
      <c r="Y690" s="214"/>
      <c r="Z690" s="214"/>
      <c r="AA690" s="214"/>
      <c r="AB690" s="214"/>
      <c r="AC690" s="214"/>
      <c r="AD690" s="214"/>
      <c r="AE690" s="214"/>
      <c r="AF690" s="214"/>
      <c r="AG690" s="214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14"/>
      <c r="AT690" s="214"/>
      <c r="AU690" s="214"/>
      <c r="AV690" s="214"/>
      <c r="AW690" s="214"/>
      <c r="AX690" s="214"/>
      <c r="AY690" s="214"/>
      <c r="AZ690" s="214"/>
      <c r="BA690" s="214"/>
      <c r="BB690" s="214"/>
      <c r="BC690" s="2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4"/>
      <c r="BN690" s="214"/>
      <c r="BO690" s="214"/>
      <c r="BP690" s="214"/>
      <c r="BQ690" s="214"/>
    </row>
    <row r="691" spans="1:69" x14ac:dyDescent="0.2">
      <c r="A691" s="214"/>
      <c r="B691" s="214"/>
      <c r="C691" s="214"/>
      <c r="D691" s="214"/>
      <c r="E691" s="214"/>
      <c r="F691" s="214"/>
      <c r="G691" s="214"/>
      <c r="H691" s="214"/>
      <c r="I691" s="214"/>
      <c r="J691" s="214"/>
      <c r="K691" s="214"/>
      <c r="L691" s="214"/>
      <c r="M691" s="214"/>
      <c r="N691" s="214"/>
      <c r="O691" s="214"/>
      <c r="P691" s="214"/>
      <c r="Q691" s="214"/>
      <c r="R691" s="214"/>
      <c r="S691" s="214"/>
      <c r="T691" s="214"/>
      <c r="U691" s="214"/>
      <c r="V691" s="214"/>
      <c r="W691" s="214"/>
      <c r="X691" s="214"/>
      <c r="Y691" s="214"/>
      <c r="Z691" s="214"/>
      <c r="AA691" s="214"/>
      <c r="AB691" s="214"/>
      <c r="AC691" s="214"/>
      <c r="AD691" s="214"/>
      <c r="AE691" s="214"/>
      <c r="AF691" s="214"/>
      <c r="AG691" s="214"/>
      <c r="AH691" s="214"/>
      <c r="AI691" s="214"/>
      <c r="AJ691" s="214"/>
      <c r="AK691" s="214"/>
      <c r="AL691" s="214"/>
      <c r="AM691" s="214"/>
      <c r="AN691" s="214"/>
      <c r="AO691" s="214"/>
      <c r="AP691" s="214"/>
      <c r="AQ691" s="214"/>
      <c r="AR691" s="214"/>
      <c r="AS691" s="214"/>
      <c r="AT691" s="214"/>
      <c r="AU691" s="214"/>
      <c r="AV691" s="214"/>
      <c r="AW691" s="214"/>
      <c r="AX691" s="214"/>
      <c r="AY691" s="214"/>
      <c r="AZ691" s="214"/>
      <c r="BA691" s="214"/>
      <c r="BB691" s="214"/>
      <c r="BC691" s="214"/>
      <c r="BD691" s="214"/>
      <c r="BE691" s="214"/>
      <c r="BF691" s="214"/>
      <c r="BG691" s="214"/>
      <c r="BH691" s="214"/>
      <c r="BI691" s="214"/>
      <c r="BJ691" s="214"/>
      <c r="BK691" s="214"/>
      <c r="BL691" s="214"/>
      <c r="BM691" s="214"/>
      <c r="BN691" s="214"/>
      <c r="BO691" s="214"/>
      <c r="BP691" s="214"/>
      <c r="BQ691" s="214"/>
    </row>
    <row r="692" spans="1:69" x14ac:dyDescent="0.2">
      <c r="A692" s="214"/>
      <c r="B692" s="214"/>
      <c r="C692" s="214"/>
      <c r="D692" s="214"/>
      <c r="E692" s="214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4"/>
      <c r="AG692" s="214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4"/>
      <c r="AT692" s="214"/>
      <c r="AU692" s="214"/>
      <c r="AV692" s="214"/>
      <c r="AW692" s="214"/>
      <c r="AX692" s="214"/>
      <c r="AY692" s="214"/>
      <c r="AZ692" s="214"/>
      <c r="BA692" s="214"/>
      <c r="BB692" s="214"/>
      <c r="BC692" s="2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4"/>
      <c r="BN692" s="214"/>
      <c r="BO692" s="214"/>
      <c r="BP692" s="214"/>
      <c r="BQ692" s="214"/>
    </row>
    <row r="693" spans="1:69" x14ac:dyDescent="0.2">
      <c r="A693" s="214"/>
      <c r="B693" s="214"/>
      <c r="C693" s="214"/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4"/>
      <c r="AG693" s="214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4"/>
      <c r="AT693" s="214"/>
      <c r="AU693" s="214"/>
      <c r="AV693" s="214"/>
      <c r="AW693" s="214"/>
      <c r="AX693" s="214"/>
      <c r="AY693" s="214"/>
      <c r="AZ693" s="214"/>
      <c r="BA693" s="214"/>
      <c r="BB693" s="214"/>
      <c r="BC693" s="2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4"/>
      <c r="BN693" s="214"/>
      <c r="BO693" s="214"/>
      <c r="BP693" s="214"/>
      <c r="BQ693" s="214"/>
    </row>
    <row r="694" spans="1:69" x14ac:dyDescent="0.2">
      <c r="A694" s="214"/>
      <c r="B694" s="214"/>
      <c r="C694" s="214"/>
      <c r="D694" s="214"/>
      <c r="E694" s="214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4"/>
      <c r="AG694" s="214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4"/>
      <c r="AT694" s="214"/>
      <c r="AU694" s="214"/>
      <c r="AV694" s="214"/>
      <c r="AW694" s="214"/>
      <c r="AX694" s="214"/>
      <c r="AY694" s="214"/>
      <c r="AZ694" s="214"/>
      <c r="BA694" s="214"/>
      <c r="BB694" s="214"/>
      <c r="BC694" s="2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4"/>
      <c r="BN694" s="214"/>
      <c r="BO694" s="214"/>
      <c r="BP694" s="214"/>
      <c r="BQ694" s="214"/>
    </row>
    <row r="695" spans="1:69" x14ac:dyDescent="0.2">
      <c r="A695" s="214"/>
      <c r="B695" s="214"/>
      <c r="C695" s="214"/>
      <c r="D695" s="214"/>
      <c r="E695" s="214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4"/>
      <c r="AG695" s="214"/>
      <c r="AH695" s="214"/>
      <c r="AI695" s="214"/>
      <c r="AJ695" s="214"/>
      <c r="AK695" s="214"/>
      <c r="AL695" s="214"/>
      <c r="AM695" s="214"/>
      <c r="AN695" s="214"/>
      <c r="AO695" s="214"/>
      <c r="AP695" s="214"/>
      <c r="AQ695" s="214"/>
      <c r="AR695" s="214"/>
      <c r="AS695" s="214"/>
      <c r="AT695" s="214"/>
      <c r="AU695" s="214"/>
      <c r="AV695" s="214"/>
      <c r="AW695" s="214"/>
      <c r="AX695" s="214"/>
      <c r="AY695" s="214"/>
      <c r="AZ695" s="214"/>
      <c r="BA695" s="214"/>
      <c r="BB695" s="214"/>
      <c r="BC695" s="214"/>
      <c r="BD695" s="214"/>
      <c r="BE695" s="214"/>
      <c r="BF695" s="214"/>
      <c r="BG695" s="214"/>
      <c r="BH695" s="214"/>
      <c r="BI695" s="214"/>
      <c r="BJ695" s="214"/>
      <c r="BK695" s="214"/>
      <c r="BL695" s="214"/>
      <c r="BM695" s="214"/>
      <c r="BN695" s="214"/>
      <c r="BO695" s="214"/>
      <c r="BP695" s="214"/>
      <c r="BQ695" s="214"/>
    </row>
    <row r="696" spans="1:69" x14ac:dyDescent="0.2">
      <c r="A696" s="214"/>
      <c r="B696" s="214"/>
      <c r="C696" s="214"/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4"/>
      <c r="AG696" s="214"/>
      <c r="AH696" s="214"/>
      <c r="AI696" s="214"/>
      <c r="AJ696" s="214"/>
      <c r="AK696" s="214"/>
      <c r="AL696" s="214"/>
      <c r="AM696" s="214"/>
      <c r="AN696" s="214"/>
      <c r="AO696" s="214"/>
      <c r="AP696" s="214"/>
      <c r="AQ696" s="214"/>
      <c r="AR696" s="214"/>
      <c r="AS696" s="214"/>
      <c r="AT696" s="214"/>
      <c r="AU696" s="214"/>
      <c r="AV696" s="214"/>
      <c r="AW696" s="214"/>
      <c r="AX696" s="214"/>
      <c r="AY696" s="214"/>
      <c r="AZ696" s="214"/>
      <c r="BA696" s="214"/>
      <c r="BB696" s="214"/>
      <c r="BC696" s="214"/>
      <c r="BD696" s="214"/>
      <c r="BE696" s="214"/>
      <c r="BF696" s="214"/>
      <c r="BG696" s="214"/>
      <c r="BH696" s="214"/>
      <c r="BI696" s="214"/>
      <c r="BJ696" s="214"/>
      <c r="BK696" s="214"/>
      <c r="BL696" s="214"/>
      <c r="BM696" s="214"/>
      <c r="BN696" s="214"/>
      <c r="BO696" s="214"/>
      <c r="BP696" s="214"/>
      <c r="BQ696" s="214"/>
    </row>
    <row r="697" spans="1:69" x14ac:dyDescent="0.2">
      <c r="A697" s="214"/>
      <c r="B697" s="214"/>
      <c r="C697" s="214"/>
      <c r="D697" s="214"/>
      <c r="E697" s="214"/>
      <c r="F697" s="214"/>
      <c r="G697" s="214"/>
      <c r="H697" s="214"/>
      <c r="I697" s="214"/>
      <c r="J697" s="214"/>
      <c r="K697" s="214"/>
      <c r="L697" s="214"/>
      <c r="M697" s="214"/>
      <c r="N697" s="214"/>
      <c r="O697" s="214"/>
      <c r="P697" s="214"/>
      <c r="Q697" s="214"/>
      <c r="R697" s="214"/>
      <c r="S697" s="214"/>
      <c r="T697" s="214"/>
      <c r="U697" s="214"/>
      <c r="V697" s="214"/>
      <c r="W697" s="214"/>
      <c r="X697" s="214"/>
      <c r="Y697" s="214"/>
      <c r="Z697" s="214"/>
      <c r="AA697" s="214"/>
      <c r="AB697" s="214"/>
      <c r="AC697" s="214"/>
      <c r="AD697" s="214"/>
      <c r="AE697" s="214"/>
      <c r="AF697" s="214"/>
      <c r="AG697" s="214"/>
      <c r="AH697" s="214"/>
      <c r="AI697" s="214"/>
      <c r="AJ697" s="214"/>
      <c r="AK697" s="214"/>
      <c r="AL697" s="214"/>
      <c r="AM697" s="214"/>
      <c r="AN697" s="214"/>
      <c r="AO697" s="214"/>
      <c r="AP697" s="214"/>
      <c r="AQ697" s="214"/>
      <c r="AR697" s="214"/>
      <c r="AS697" s="214"/>
      <c r="AT697" s="214"/>
      <c r="AU697" s="214"/>
      <c r="AV697" s="214"/>
      <c r="AW697" s="214"/>
      <c r="AX697" s="214"/>
      <c r="AY697" s="214"/>
      <c r="AZ697" s="214"/>
      <c r="BA697" s="214"/>
      <c r="BB697" s="214"/>
      <c r="BC697" s="214"/>
      <c r="BD697" s="214"/>
      <c r="BE697" s="214"/>
      <c r="BF697" s="214"/>
      <c r="BG697" s="214"/>
      <c r="BH697" s="214"/>
      <c r="BI697" s="214"/>
      <c r="BJ697" s="214"/>
      <c r="BK697" s="214"/>
      <c r="BL697" s="214"/>
      <c r="BM697" s="214"/>
      <c r="BN697" s="214"/>
      <c r="BO697" s="214"/>
      <c r="BP697" s="214"/>
      <c r="BQ697" s="214"/>
    </row>
    <row r="698" spans="1:69" x14ac:dyDescent="0.2">
      <c r="A698" s="214"/>
      <c r="B698" s="214"/>
      <c r="C698" s="214"/>
      <c r="D698" s="214"/>
      <c r="E698" s="214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4"/>
      <c r="T698" s="214"/>
      <c r="U698" s="214"/>
      <c r="V698" s="214"/>
      <c r="W698" s="214"/>
      <c r="X698" s="214"/>
      <c r="Y698" s="214"/>
      <c r="Z698" s="214"/>
      <c r="AA698" s="214"/>
      <c r="AB698" s="214"/>
      <c r="AC698" s="214"/>
      <c r="AD698" s="214"/>
      <c r="AE698" s="214"/>
      <c r="AF698" s="214"/>
      <c r="AG698" s="214"/>
      <c r="AH698" s="214"/>
      <c r="AI698" s="214"/>
      <c r="AJ698" s="214"/>
      <c r="AK698" s="214"/>
      <c r="AL698" s="214"/>
      <c r="AM698" s="214"/>
      <c r="AN698" s="214"/>
      <c r="AO698" s="214"/>
      <c r="AP698" s="214"/>
      <c r="AQ698" s="214"/>
      <c r="AR698" s="214"/>
      <c r="AS698" s="214"/>
      <c r="AT698" s="214"/>
      <c r="AU698" s="214"/>
      <c r="AV698" s="214"/>
      <c r="AW698" s="214"/>
      <c r="AX698" s="214"/>
      <c r="AY698" s="214"/>
      <c r="AZ698" s="214"/>
      <c r="BA698" s="214"/>
      <c r="BB698" s="214"/>
      <c r="BC698" s="214"/>
      <c r="BD698" s="214"/>
      <c r="BE698" s="214"/>
      <c r="BF698" s="214"/>
      <c r="BG698" s="214"/>
      <c r="BH698" s="214"/>
      <c r="BI698" s="214"/>
      <c r="BJ698" s="214"/>
      <c r="BK698" s="214"/>
      <c r="BL698" s="214"/>
      <c r="BM698" s="214"/>
      <c r="BN698" s="214"/>
      <c r="BO698" s="214"/>
      <c r="BP698" s="214"/>
      <c r="BQ698" s="214"/>
    </row>
    <row r="699" spans="1:69" x14ac:dyDescent="0.2">
      <c r="A699" s="214"/>
      <c r="B699" s="214"/>
      <c r="C699" s="214"/>
      <c r="D699" s="214"/>
      <c r="E699" s="214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  <c r="AB699" s="214"/>
      <c r="AC699" s="214"/>
      <c r="AD699" s="214"/>
      <c r="AE699" s="214"/>
      <c r="AF699" s="214"/>
      <c r="AG699" s="214"/>
      <c r="AH699" s="214"/>
      <c r="AI699" s="214"/>
      <c r="AJ699" s="214"/>
      <c r="AK699" s="214"/>
      <c r="AL699" s="214"/>
      <c r="AM699" s="214"/>
      <c r="AN699" s="214"/>
      <c r="AO699" s="214"/>
      <c r="AP699" s="214"/>
      <c r="AQ699" s="214"/>
      <c r="AR699" s="214"/>
      <c r="AS699" s="214"/>
      <c r="AT699" s="214"/>
      <c r="AU699" s="214"/>
      <c r="AV699" s="214"/>
      <c r="AW699" s="214"/>
      <c r="AX699" s="214"/>
      <c r="AY699" s="214"/>
      <c r="AZ699" s="214"/>
      <c r="BA699" s="214"/>
      <c r="BB699" s="214"/>
      <c r="BC699" s="214"/>
      <c r="BD699" s="214"/>
      <c r="BE699" s="214"/>
      <c r="BF699" s="214"/>
      <c r="BG699" s="214"/>
      <c r="BH699" s="214"/>
      <c r="BI699" s="214"/>
      <c r="BJ699" s="214"/>
      <c r="BK699" s="214"/>
      <c r="BL699" s="214"/>
      <c r="BM699" s="214"/>
      <c r="BN699" s="214"/>
      <c r="BO699" s="214"/>
      <c r="BP699" s="214"/>
      <c r="BQ699" s="214"/>
    </row>
    <row r="700" spans="1:69" x14ac:dyDescent="0.2">
      <c r="A700" s="214"/>
      <c r="B700" s="214"/>
      <c r="C700" s="214"/>
      <c r="D700" s="214"/>
      <c r="E700" s="214"/>
      <c r="F700" s="214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  <c r="AB700" s="214"/>
      <c r="AC700" s="214"/>
      <c r="AD700" s="214"/>
      <c r="AE700" s="214"/>
      <c r="AF700" s="214"/>
      <c r="AG700" s="214"/>
      <c r="AH700" s="214"/>
      <c r="AI700" s="214"/>
      <c r="AJ700" s="214"/>
      <c r="AK700" s="214"/>
      <c r="AL700" s="214"/>
      <c r="AM700" s="214"/>
      <c r="AN700" s="214"/>
      <c r="AO700" s="214"/>
      <c r="AP700" s="214"/>
      <c r="AQ700" s="214"/>
      <c r="AR700" s="214"/>
      <c r="AS700" s="214"/>
      <c r="AT700" s="214"/>
      <c r="AU700" s="214"/>
      <c r="AV700" s="214"/>
      <c r="AW700" s="214"/>
      <c r="AX700" s="214"/>
      <c r="AY700" s="214"/>
      <c r="AZ700" s="214"/>
      <c r="BA700" s="214"/>
      <c r="BB700" s="214"/>
      <c r="BC700" s="214"/>
      <c r="BD700" s="214"/>
      <c r="BE700" s="214"/>
      <c r="BF700" s="214"/>
      <c r="BG700" s="214"/>
      <c r="BH700" s="214"/>
      <c r="BI700" s="214"/>
      <c r="BJ700" s="214"/>
      <c r="BK700" s="214"/>
      <c r="BL700" s="214"/>
      <c r="BM700" s="214"/>
      <c r="BN700" s="214"/>
      <c r="BO700" s="214"/>
      <c r="BP700" s="214"/>
      <c r="BQ700" s="214"/>
    </row>
    <row r="701" spans="1:69" x14ac:dyDescent="0.2">
      <c r="A701" s="214"/>
      <c r="B701" s="214"/>
      <c r="C701" s="214"/>
      <c r="D701" s="214"/>
      <c r="E701" s="214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4"/>
      <c r="BN701" s="214"/>
      <c r="BO701" s="214"/>
      <c r="BP701" s="214"/>
      <c r="BQ701" s="214"/>
    </row>
    <row r="702" spans="1:69" x14ac:dyDescent="0.2">
      <c r="A702" s="214"/>
      <c r="B702" s="214"/>
      <c r="C702" s="214"/>
      <c r="D702" s="214"/>
      <c r="E702" s="214"/>
      <c r="F702" s="214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4"/>
      <c r="BN702" s="214"/>
      <c r="BO702" s="214"/>
      <c r="BP702" s="214"/>
      <c r="BQ702" s="214"/>
    </row>
    <row r="703" spans="1:69" x14ac:dyDescent="0.2">
      <c r="A703" s="214"/>
      <c r="B703" s="214"/>
      <c r="C703" s="214"/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4"/>
      <c r="BN703" s="214"/>
      <c r="BO703" s="214"/>
      <c r="BP703" s="214"/>
      <c r="BQ703" s="214"/>
    </row>
    <row r="704" spans="1:69" x14ac:dyDescent="0.2">
      <c r="A704" s="214"/>
      <c r="B704" s="214"/>
      <c r="C704" s="214"/>
      <c r="D704" s="214"/>
      <c r="E704" s="214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4"/>
      <c r="BN704" s="214"/>
      <c r="BO704" s="214"/>
      <c r="BP704" s="214"/>
      <c r="BQ704" s="214"/>
    </row>
    <row r="705" spans="1:69" x14ac:dyDescent="0.2">
      <c r="A705" s="214"/>
      <c r="B705" s="214"/>
      <c r="C705" s="214"/>
      <c r="D705" s="214"/>
      <c r="E705" s="214"/>
      <c r="F705" s="214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4"/>
      <c r="BN705" s="214"/>
      <c r="BO705" s="214"/>
      <c r="BP705" s="214"/>
      <c r="BQ705" s="214"/>
    </row>
    <row r="706" spans="1:69" x14ac:dyDescent="0.2">
      <c r="A706" s="214"/>
      <c r="B706" s="214"/>
      <c r="C706" s="214"/>
      <c r="D706" s="214"/>
      <c r="E706" s="214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4"/>
      <c r="BN706" s="214"/>
      <c r="BO706" s="214"/>
      <c r="BP706" s="214"/>
      <c r="BQ706" s="214"/>
    </row>
    <row r="707" spans="1:69" x14ac:dyDescent="0.2">
      <c r="A707" s="214"/>
      <c r="B707" s="214"/>
      <c r="C707" s="214"/>
      <c r="D707" s="214"/>
      <c r="E707" s="214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4"/>
      <c r="BN707" s="214"/>
      <c r="BO707" s="214"/>
      <c r="BP707" s="214"/>
      <c r="BQ707" s="214"/>
    </row>
    <row r="708" spans="1:69" x14ac:dyDescent="0.2">
      <c r="A708" s="214"/>
      <c r="B708" s="214"/>
      <c r="C708" s="214"/>
      <c r="D708" s="214"/>
      <c r="E708" s="214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4"/>
      <c r="BN708" s="214"/>
      <c r="BO708" s="214"/>
      <c r="BP708" s="214"/>
      <c r="BQ708" s="214"/>
    </row>
    <row r="709" spans="1:69" x14ac:dyDescent="0.2">
      <c r="A709" s="214"/>
      <c r="B709" s="214"/>
      <c r="C709" s="214"/>
      <c r="D709" s="214"/>
      <c r="E709" s="214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4"/>
      <c r="BN709" s="214"/>
      <c r="BO709" s="214"/>
      <c r="BP709" s="214"/>
      <c r="BQ709" s="214"/>
    </row>
    <row r="710" spans="1:69" x14ac:dyDescent="0.2">
      <c r="A710" s="214"/>
      <c r="B710" s="214"/>
      <c r="C710" s="214"/>
      <c r="D710" s="214"/>
      <c r="E710" s="214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  <c r="AB710" s="214"/>
      <c r="AC710" s="214"/>
      <c r="AD710" s="214"/>
      <c r="AE710" s="214"/>
      <c r="AF710" s="214"/>
      <c r="AG710" s="214"/>
      <c r="AH710" s="214"/>
      <c r="AI710" s="214"/>
      <c r="AJ710" s="214"/>
      <c r="AK710" s="214"/>
      <c r="AL710" s="214"/>
      <c r="AM710" s="214"/>
      <c r="AN710" s="214"/>
      <c r="AO710" s="214"/>
      <c r="AP710" s="214"/>
      <c r="AQ710" s="214"/>
      <c r="AR710" s="214"/>
      <c r="AS710" s="214"/>
      <c r="AT710" s="214"/>
      <c r="AU710" s="214"/>
      <c r="AV710" s="214"/>
      <c r="AW710" s="214"/>
      <c r="AX710" s="214"/>
      <c r="AY710" s="214"/>
      <c r="AZ710" s="214"/>
      <c r="BA710" s="214"/>
      <c r="BB710" s="214"/>
      <c r="BC710" s="214"/>
      <c r="BD710" s="214"/>
      <c r="BE710" s="214"/>
      <c r="BF710" s="214"/>
      <c r="BG710" s="214"/>
      <c r="BH710" s="214"/>
      <c r="BI710" s="214"/>
      <c r="BJ710" s="214"/>
      <c r="BK710" s="214"/>
      <c r="BL710" s="214"/>
      <c r="BM710" s="214"/>
      <c r="BN710" s="214"/>
      <c r="BO710" s="214"/>
      <c r="BP710" s="214"/>
      <c r="BQ710" s="214"/>
    </row>
    <row r="711" spans="1:69" x14ac:dyDescent="0.2">
      <c r="A711" s="214"/>
      <c r="B711" s="214"/>
      <c r="C711" s="214"/>
      <c r="D711" s="214"/>
      <c r="E711" s="214"/>
      <c r="F711" s="214"/>
      <c r="G711" s="214"/>
      <c r="H711" s="214"/>
      <c r="I711" s="214"/>
      <c r="J711" s="214"/>
      <c r="K711" s="214"/>
      <c r="L711" s="214"/>
      <c r="M711" s="214"/>
      <c r="N711" s="214"/>
      <c r="O711" s="214"/>
      <c r="P711" s="214"/>
      <c r="Q711" s="214"/>
      <c r="R711" s="214"/>
      <c r="S711" s="214"/>
      <c r="T711" s="214"/>
      <c r="U711" s="214"/>
      <c r="V711" s="214"/>
      <c r="W711" s="214"/>
      <c r="X711" s="214"/>
      <c r="Y711" s="214"/>
      <c r="Z711" s="214"/>
      <c r="AA711" s="214"/>
      <c r="AB711" s="214"/>
      <c r="AC711" s="214"/>
      <c r="AD711" s="214"/>
      <c r="AE711" s="214"/>
      <c r="AF711" s="214"/>
      <c r="AG711" s="214"/>
      <c r="AH711" s="214"/>
      <c r="AI711" s="214"/>
      <c r="AJ711" s="214"/>
      <c r="AK711" s="214"/>
      <c r="AL711" s="214"/>
      <c r="AM711" s="214"/>
      <c r="AN711" s="214"/>
      <c r="AO711" s="214"/>
      <c r="AP711" s="214"/>
      <c r="AQ711" s="214"/>
      <c r="AR711" s="214"/>
      <c r="AS711" s="214"/>
      <c r="AT711" s="214"/>
      <c r="AU711" s="214"/>
      <c r="AV711" s="214"/>
      <c r="AW711" s="214"/>
      <c r="AX711" s="214"/>
      <c r="AY711" s="214"/>
      <c r="AZ711" s="214"/>
      <c r="BA711" s="214"/>
      <c r="BB711" s="214"/>
      <c r="BC711" s="214"/>
      <c r="BD711" s="214"/>
      <c r="BE711" s="214"/>
      <c r="BF711" s="214"/>
      <c r="BG711" s="214"/>
      <c r="BH711" s="214"/>
      <c r="BI711" s="214"/>
      <c r="BJ711" s="214"/>
      <c r="BK711" s="214"/>
      <c r="BL711" s="214"/>
      <c r="BM711" s="214"/>
      <c r="BN711" s="214"/>
      <c r="BO711" s="214"/>
      <c r="BP711" s="214"/>
      <c r="BQ711" s="214"/>
    </row>
    <row r="712" spans="1:69" x14ac:dyDescent="0.2">
      <c r="A712" s="214"/>
      <c r="B712" s="214"/>
      <c r="C712" s="214"/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4"/>
      <c r="T712" s="214"/>
      <c r="U712" s="214"/>
      <c r="V712" s="214"/>
      <c r="W712" s="214"/>
      <c r="X712" s="214"/>
      <c r="Y712" s="214"/>
      <c r="Z712" s="214"/>
      <c r="AA712" s="214"/>
      <c r="AB712" s="214"/>
      <c r="AC712" s="214"/>
      <c r="AD712" s="214"/>
      <c r="AE712" s="214"/>
      <c r="AF712" s="214"/>
      <c r="AG712" s="214"/>
      <c r="AH712" s="214"/>
      <c r="AI712" s="214"/>
      <c r="AJ712" s="214"/>
      <c r="AK712" s="214"/>
      <c r="AL712" s="214"/>
      <c r="AM712" s="214"/>
      <c r="AN712" s="214"/>
      <c r="AO712" s="214"/>
      <c r="AP712" s="214"/>
      <c r="AQ712" s="214"/>
      <c r="AR712" s="214"/>
      <c r="AS712" s="214"/>
      <c r="AT712" s="214"/>
      <c r="AU712" s="214"/>
      <c r="AV712" s="214"/>
      <c r="AW712" s="214"/>
      <c r="AX712" s="214"/>
      <c r="AY712" s="214"/>
      <c r="AZ712" s="214"/>
      <c r="BA712" s="214"/>
      <c r="BB712" s="214"/>
      <c r="BC712" s="214"/>
      <c r="BD712" s="214"/>
      <c r="BE712" s="214"/>
      <c r="BF712" s="214"/>
      <c r="BG712" s="214"/>
      <c r="BH712" s="214"/>
      <c r="BI712" s="214"/>
      <c r="BJ712" s="214"/>
      <c r="BK712" s="214"/>
      <c r="BL712" s="214"/>
      <c r="BM712" s="214"/>
      <c r="BN712" s="214"/>
      <c r="BO712" s="214"/>
      <c r="BP712" s="214"/>
      <c r="BQ712" s="214"/>
    </row>
    <row r="713" spans="1:69" x14ac:dyDescent="0.2">
      <c r="A713" s="214"/>
      <c r="B713" s="214"/>
      <c r="C713" s="214"/>
      <c r="D713" s="214"/>
      <c r="E713" s="214"/>
      <c r="F713" s="214"/>
      <c r="G713" s="214"/>
      <c r="H713" s="214"/>
      <c r="I713" s="214"/>
      <c r="J713" s="214"/>
      <c r="K713" s="214"/>
      <c r="L713" s="214"/>
      <c r="M713" s="214"/>
      <c r="N713" s="214"/>
      <c r="O713" s="214"/>
      <c r="P713" s="214"/>
      <c r="Q713" s="214"/>
      <c r="R713" s="214"/>
      <c r="S713" s="214"/>
      <c r="T713" s="214"/>
      <c r="U713" s="214"/>
      <c r="V713" s="214"/>
      <c r="W713" s="214"/>
      <c r="X713" s="214"/>
      <c r="Y713" s="214"/>
      <c r="Z713" s="214"/>
      <c r="AA713" s="214"/>
      <c r="AB713" s="214"/>
      <c r="AC713" s="214"/>
      <c r="AD713" s="214"/>
      <c r="AE713" s="214"/>
      <c r="AF713" s="214"/>
      <c r="AG713" s="214"/>
      <c r="AH713" s="214"/>
      <c r="AI713" s="214"/>
      <c r="AJ713" s="214"/>
      <c r="AK713" s="214"/>
      <c r="AL713" s="214"/>
      <c r="AM713" s="214"/>
      <c r="AN713" s="214"/>
      <c r="AO713" s="214"/>
      <c r="AP713" s="214"/>
      <c r="AQ713" s="214"/>
      <c r="AR713" s="214"/>
      <c r="AS713" s="214"/>
      <c r="AT713" s="214"/>
      <c r="AU713" s="214"/>
      <c r="AV713" s="214"/>
      <c r="AW713" s="214"/>
      <c r="AX713" s="214"/>
      <c r="AY713" s="214"/>
      <c r="AZ713" s="214"/>
      <c r="BA713" s="214"/>
      <c r="BB713" s="214"/>
      <c r="BC713" s="214"/>
      <c r="BD713" s="214"/>
      <c r="BE713" s="214"/>
      <c r="BF713" s="214"/>
      <c r="BG713" s="214"/>
      <c r="BH713" s="214"/>
      <c r="BI713" s="214"/>
      <c r="BJ713" s="214"/>
      <c r="BK713" s="214"/>
      <c r="BL713" s="214"/>
      <c r="BM713" s="214"/>
      <c r="BN713" s="214"/>
      <c r="BO713" s="214"/>
      <c r="BP713" s="214"/>
      <c r="BQ713" s="214"/>
    </row>
    <row r="714" spans="1:69" x14ac:dyDescent="0.2">
      <c r="A714" s="214"/>
      <c r="B714" s="214"/>
      <c r="C714" s="214"/>
      <c r="D714" s="214"/>
      <c r="E714" s="214"/>
      <c r="F714" s="214"/>
      <c r="G714" s="214"/>
      <c r="H714" s="214"/>
      <c r="I714" s="214"/>
      <c r="J714" s="214"/>
      <c r="K714" s="214"/>
      <c r="L714" s="214"/>
      <c r="M714" s="214"/>
      <c r="N714" s="214"/>
      <c r="O714" s="214"/>
      <c r="P714" s="214"/>
      <c r="Q714" s="214"/>
      <c r="R714" s="214"/>
      <c r="S714" s="214"/>
      <c r="T714" s="214"/>
      <c r="U714" s="214"/>
      <c r="V714" s="214"/>
      <c r="W714" s="214"/>
      <c r="X714" s="214"/>
      <c r="Y714" s="214"/>
      <c r="Z714" s="214"/>
      <c r="AA714" s="214"/>
      <c r="AB714" s="214"/>
      <c r="AC714" s="214"/>
      <c r="AD714" s="214"/>
      <c r="AE714" s="214"/>
      <c r="AF714" s="214"/>
      <c r="AG714" s="214"/>
      <c r="AH714" s="214"/>
      <c r="AI714" s="214"/>
      <c r="AJ714" s="214"/>
      <c r="AK714" s="214"/>
      <c r="AL714" s="214"/>
      <c r="AM714" s="214"/>
      <c r="AN714" s="214"/>
      <c r="AO714" s="214"/>
      <c r="AP714" s="214"/>
      <c r="AQ714" s="214"/>
      <c r="AR714" s="214"/>
      <c r="AS714" s="214"/>
      <c r="AT714" s="214"/>
      <c r="AU714" s="214"/>
      <c r="AV714" s="214"/>
      <c r="AW714" s="214"/>
      <c r="AX714" s="214"/>
      <c r="AY714" s="214"/>
      <c r="AZ714" s="214"/>
      <c r="BA714" s="214"/>
      <c r="BB714" s="214"/>
      <c r="BC714" s="214"/>
      <c r="BD714" s="214"/>
      <c r="BE714" s="214"/>
      <c r="BF714" s="214"/>
      <c r="BG714" s="214"/>
      <c r="BH714" s="214"/>
      <c r="BI714" s="214"/>
      <c r="BJ714" s="214"/>
      <c r="BK714" s="214"/>
      <c r="BL714" s="214"/>
      <c r="BM714" s="214"/>
      <c r="BN714" s="214"/>
      <c r="BO714" s="214"/>
      <c r="BP714" s="214"/>
      <c r="BQ714" s="214"/>
    </row>
    <row r="715" spans="1:69" x14ac:dyDescent="0.2">
      <c r="A715" s="214"/>
      <c r="B715" s="214"/>
      <c r="C715" s="214"/>
      <c r="D715" s="214"/>
      <c r="E715" s="214"/>
      <c r="F715" s="214"/>
      <c r="G715" s="214"/>
      <c r="H715" s="214"/>
      <c r="I715" s="214"/>
      <c r="J715" s="214"/>
      <c r="K715" s="214"/>
      <c r="L715" s="214"/>
      <c r="M715" s="214"/>
      <c r="N715" s="214"/>
      <c r="O715" s="214"/>
      <c r="P715" s="214"/>
      <c r="Q715" s="214"/>
      <c r="R715" s="214"/>
      <c r="S715" s="214"/>
      <c r="T715" s="214"/>
      <c r="U715" s="214"/>
      <c r="V715" s="214"/>
      <c r="W715" s="214"/>
      <c r="X715" s="214"/>
      <c r="Y715" s="214"/>
      <c r="Z715" s="214"/>
      <c r="AA715" s="214"/>
      <c r="AB715" s="214"/>
      <c r="AC715" s="214"/>
      <c r="AD715" s="214"/>
      <c r="AE715" s="214"/>
      <c r="AF715" s="214"/>
      <c r="AG715" s="214"/>
      <c r="AH715" s="214"/>
      <c r="AI715" s="214"/>
      <c r="AJ715" s="214"/>
      <c r="AK715" s="214"/>
      <c r="AL715" s="214"/>
      <c r="AM715" s="214"/>
      <c r="AN715" s="214"/>
      <c r="AO715" s="214"/>
      <c r="AP715" s="214"/>
      <c r="AQ715" s="214"/>
      <c r="AR715" s="214"/>
      <c r="AS715" s="214"/>
      <c r="AT715" s="214"/>
      <c r="AU715" s="214"/>
      <c r="AV715" s="214"/>
      <c r="AW715" s="214"/>
      <c r="AX715" s="214"/>
      <c r="AY715" s="214"/>
      <c r="AZ715" s="214"/>
      <c r="BA715" s="214"/>
      <c r="BB715" s="214"/>
      <c r="BC715" s="214"/>
      <c r="BD715" s="214"/>
      <c r="BE715" s="214"/>
      <c r="BF715" s="214"/>
      <c r="BG715" s="214"/>
      <c r="BH715" s="214"/>
      <c r="BI715" s="214"/>
      <c r="BJ715" s="214"/>
      <c r="BK715" s="214"/>
      <c r="BL715" s="214"/>
      <c r="BM715" s="214"/>
      <c r="BN715" s="214"/>
      <c r="BO715" s="214"/>
      <c r="BP715" s="214"/>
      <c r="BQ715" s="214"/>
    </row>
    <row r="716" spans="1:69" x14ac:dyDescent="0.2">
      <c r="A716" s="214"/>
      <c r="B716" s="214"/>
      <c r="C716" s="214"/>
      <c r="D716" s="214"/>
      <c r="E716" s="214"/>
      <c r="F716" s="214"/>
      <c r="G716" s="214"/>
      <c r="H716" s="214"/>
      <c r="I716" s="214"/>
      <c r="J716" s="214"/>
      <c r="K716" s="214"/>
      <c r="L716" s="214"/>
      <c r="M716" s="214"/>
      <c r="N716" s="214"/>
      <c r="O716" s="214"/>
      <c r="P716" s="214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  <c r="AB716" s="214"/>
      <c r="AC716" s="214"/>
      <c r="AD716" s="214"/>
      <c r="AE716" s="214"/>
      <c r="AF716" s="214"/>
      <c r="AG716" s="214"/>
      <c r="AH716" s="214"/>
      <c r="AI716" s="214"/>
      <c r="AJ716" s="214"/>
      <c r="AK716" s="214"/>
      <c r="AL716" s="214"/>
      <c r="AM716" s="214"/>
      <c r="AN716" s="214"/>
      <c r="AO716" s="214"/>
      <c r="AP716" s="214"/>
      <c r="AQ716" s="214"/>
      <c r="AR716" s="214"/>
      <c r="AS716" s="214"/>
      <c r="AT716" s="214"/>
      <c r="AU716" s="214"/>
      <c r="AV716" s="214"/>
      <c r="AW716" s="214"/>
      <c r="AX716" s="214"/>
      <c r="AY716" s="214"/>
      <c r="AZ716" s="214"/>
      <c r="BA716" s="214"/>
      <c r="BB716" s="214"/>
      <c r="BC716" s="214"/>
      <c r="BD716" s="214"/>
      <c r="BE716" s="214"/>
      <c r="BF716" s="214"/>
      <c r="BG716" s="214"/>
      <c r="BH716" s="214"/>
      <c r="BI716" s="214"/>
      <c r="BJ716" s="214"/>
      <c r="BK716" s="214"/>
      <c r="BL716" s="214"/>
      <c r="BM716" s="214"/>
      <c r="BN716" s="214"/>
      <c r="BO716" s="214"/>
      <c r="BP716" s="214"/>
      <c r="BQ716" s="214"/>
    </row>
    <row r="717" spans="1:69" x14ac:dyDescent="0.2">
      <c r="A717" s="214"/>
      <c r="B717" s="214"/>
      <c r="C717" s="214"/>
      <c r="D717" s="214"/>
      <c r="E717" s="214"/>
      <c r="F717" s="214"/>
      <c r="G717" s="214"/>
      <c r="H717" s="214"/>
      <c r="I717" s="214"/>
      <c r="J717" s="214"/>
      <c r="K717" s="214"/>
      <c r="L717" s="214"/>
      <c r="M717" s="214"/>
      <c r="N717" s="214"/>
      <c r="O717" s="214"/>
      <c r="P717" s="214"/>
      <c r="Q717" s="214"/>
      <c r="R717" s="214"/>
      <c r="S717" s="214"/>
      <c r="T717" s="214"/>
      <c r="U717" s="214"/>
      <c r="V717" s="214"/>
      <c r="W717" s="214"/>
      <c r="X717" s="214"/>
      <c r="Y717" s="214"/>
      <c r="Z717" s="214"/>
      <c r="AA717" s="214"/>
      <c r="AB717" s="214"/>
      <c r="AC717" s="214"/>
      <c r="AD717" s="214"/>
      <c r="AE717" s="214"/>
      <c r="AF717" s="214"/>
      <c r="AG717" s="214"/>
      <c r="AH717" s="214"/>
      <c r="AI717" s="214"/>
      <c r="AJ717" s="214"/>
      <c r="AK717" s="214"/>
      <c r="AL717" s="214"/>
      <c r="AM717" s="214"/>
      <c r="AN717" s="214"/>
      <c r="AO717" s="214"/>
      <c r="AP717" s="214"/>
      <c r="AQ717" s="214"/>
      <c r="AR717" s="214"/>
      <c r="AS717" s="214"/>
      <c r="AT717" s="214"/>
      <c r="AU717" s="214"/>
      <c r="AV717" s="214"/>
      <c r="AW717" s="214"/>
      <c r="AX717" s="214"/>
      <c r="AY717" s="214"/>
      <c r="AZ717" s="214"/>
      <c r="BA717" s="214"/>
      <c r="BB717" s="214"/>
      <c r="BC717" s="214"/>
      <c r="BD717" s="214"/>
      <c r="BE717" s="214"/>
      <c r="BF717" s="214"/>
      <c r="BG717" s="214"/>
      <c r="BH717" s="214"/>
      <c r="BI717" s="214"/>
      <c r="BJ717" s="214"/>
      <c r="BK717" s="214"/>
      <c r="BL717" s="214"/>
      <c r="BM717" s="214"/>
      <c r="BN717" s="214"/>
      <c r="BO717" s="214"/>
      <c r="BP717" s="214"/>
      <c r="BQ717" s="214"/>
    </row>
    <row r="718" spans="1:69" x14ac:dyDescent="0.2">
      <c r="A718" s="214"/>
      <c r="B718" s="214"/>
      <c r="C718" s="214"/>
      <c r="D718" s="214"/>
      <c r="E718" s="214"/>
      <c r="F718" s="214"/>
      <c r="G718" s="214"/>
      <c r="H718" s="214"/>
      <c r="I718" s="214"/>
      <c r="J718" s="214"/>
      <c r="K718" s="214"/>
      <c r="L718" s="214"/>
      <c r="M718" s="214"/>
      <c r="N718" s="214"/>
      <c r="O718" s="214"/>
      <c r="P718" s="214"/>
      <c r="Q718" s="214"/>
      <c r="R718" s="214"/>
      <c r="S718" s="214"/>
      <c r="T718" s="214"/>
      <c r="U718" s="214"/>
      <c r="V718" s="214"/>
      <c r="W718" s="214"/>
      <c r="X718" s="214"/>
      <c r="Y718" s="214"/>
      <c r="Z718" s="214"/>
      <c r="AA718" s="214"/>
      <c r="AB718" s="214"/>
      <c r="AC718" s="214"/>
      <c r="AD718" s="214"/>
      <c r="AE718" s="214"/>
      <c r="AF718" s="214"/>
      <c r="AG718" s="214"/>
      <c r="AH718" s="214"/>
      <c r="AI718" s="214"/>
      <c r="AJ718" s="214"/>
      <c r="AK718" s="214"/>
      <c r="AL718" s="214"/>
      <c r="AM718" s="214"/>
      <c r="AN718" s="214"/>
      <c r="AO718" s="214"/>
      <c r="AP718" s="214"/>
      <c r="AQ718" s="214"/>
      <c r="AR718" s="214"/>
      <c r="AS718" s="214"/>
      <c r="AT718" s="214"/>
      <c r="AU718" s="214"/>
      <c r="AV718" s="214"/>
      <c r="AW718" s="214"/>
      <c r="AX718" s="214"/>
      <c r="AY718" s="214"/>
      <c r="AZ718" s="214"/>
      <c r="BA718" s="214"/>
      <c r="BB718" s="214"/>
      <c r="BC718" s="214"/>
      <c r="BD718" s="214"/>
      <c r="BE718" s="214"/>
      <c r="BF718" s="214"/>
      <c r="BG718" s="214"/>
      <c r="BH718" s="214"/>
      <c r="BI718" s="214"/>
      <c r="BJ718" s="214"/>
      <c r="BK718" s="214"/>
      <c r="BL718" s="214"/>
      <c r="BM718" s="214"/>
      <c r="BN718" s="214"/>
      <c r="BO718" s="214"/>
      <c r="BP718" s="214"/>
      <c r="BQ718" s="214"/>
    </row>
    <row r="719" spans="1:69" x14ac:dyDescent="0.2">
      <c r="A719" s="214"/>
      <c r="B719" s="214"/>
      <c r="C719" s="214"/>
      <c r="D719" s="214"/>
      <c r="E719" s="214"/>
      <c r="F719" s="214"/>
      <c r="G719" s="214"/>
      <c r="H719" s="214"/>
      <c r="I719" s="214"/>
      <c r="J719" s="214"/>
      <c r="K719" s="214"/>
      <c r="L719" s="214"/>
      <c r="M719" s="214"/>
      <c r="N719" s="214"/>
      <c r="O719" s="214"/>
      <c r="P719" s="214"/>
      <c r="Q719" s="214"/>
      <c r="R719" s="214"/>
      <c r="S719" s="214"/>
      <c r="T719" s="214"/>
      <c r="U719" s="214"/>
      <c r="V719" s="214"/>
      <c r="W719" s="214"/>
      <c r="X719" s="214"/>
      <c r="Y719" s="214"/>
      <c r="Z719" s="214"/>
      <c r="AA719" s="214"/>
      <c r="AB719" s="214"/>
      <c r="AC719" s="214"/>
      <c r="AD719" s="214"/>
      <c r="AE719" s="214"/>
      <c r="AF719" s="214"/>
      <c r="AG719" s="214"/>
      <c r="AH719" s="214"/>
      <c r="AI719" s="214"/>
      <c r="AJ719" s="214"/>
      <c r="AK719" s="214"/>
      <c r="AL719" s="214"/>
      <c r="AM719" s="214"/>
      <c r="AN719" s="214"/>
      <c r="AO719" s="214"/>
      <c r="AP719" s="214"/>
      <c r="AQ719" s="214"/>
      <c r="AR719" s="214"/>
      <c r="AS719" s="214"/>
      <c r="AT719" s="214"/>
      <c r="AU719" s="214"/>
      <c r="AV719" s="214"/>
      <c r="AW719" s="214"/>
      <c r="AX719" s="214"/>
      <c r="AY719" s="214"/>
      <c r="AZ719" s="214"/>
      <c r="BA719" s="214"/>
      <c r="BB719" s="214"/>
      <c r="BC719" s="214"/>
      <c r="BD719" s="214"/>
      <c r="BE719" s="214"/>
      <c r="BF719" s="214"/>
      <c r="BG719" s="214"/>
      <c r="BH719" s="214"/>
      <c r="BI719" s="214"/>
      <c r="BJ719" s="214"/>
      <c r="BK719" s="214"/>
      <c r="BL719" s="214"/>
      <c r="BM719" s="214"/>
      <c r="BN719" s="214"/>
      <c r="BO719" s="214"/>
      <c r="BP719" s="214"/>
      <c r="BQ719" s="214"/>
    </row>
    <row r="720" spans="1:69" x14ac:dyDescent="0.2">
      <c r="A720" s="214"/>
      <c r="B720" s="214"/>
      <c r="C720" s="214"/>
      <c r="D720" s="214"/>
      <c r="E720" s="214"/>
      <c r="F720" s="214"/>
      <c r="G720" s="214"/>
      <c r="H720" s="214"/>
      <c r="I720" s="214"/>
      <c r="J720" s="214"/>
      <c r="K720" s="214"/>
      <c r="L720" s="214"/>
      <c r="M720" s="214"/>
      <c r="N720" s="214"/>
      <c r="O720" s="214"/>
      <c r="P720" s="214"/>
      <c r="Q720" s="214"/>
      <c r="R720" s="214"/>
      <c r="S720" s="214"/>
      <c r="T720" s="214"/>
      <c r="U720" s="214"/>
      <c r="V720" s="214"/>
      <c r="W720" s="214"/>
      <c r="X720" s="214"/>
      <c r="Y720" s="214"/>
      <c r="Z720" s="214"/>
      <c r="AA720" s="214"/>
      <c r="AB720" s="214"/>
      <c r="AC720" s="214"/>
      <c r="AD720" s="214"/>
      <c r="AE720" s="214"/>
      <c r="AF720" s="214"/>
      <c r="AG720" s="214"/>
      <c r="AH720" s="214"/>
      <c r="AI720" s="214"/>
      <c r="AJ720" s="214"/>
      <c r="AK720" s="214"/>
      <c r="AL720" s="214"/>
      <c r="AM720" s="214"/>
      <c r="AN720" s="214"/>
      <c r="AO720" s="214"/>
      <c r="AP720" s="214"/>
      <c r="AQ720" s="214"/>
      <c r="AR720" s="214"/>
      <c r="AS720" s="214"/>
      <c r="AT720" s="214"/>
      <c r="AU720" s="214"/>
      <c r="AV720" s="214"/>
      <c r="AW720" s="214"/>
      <c r="AX720" s="214"/>
      <c r="AY720" s="214"/>
      <c r="AZ720" s="214"/>
      <c r="BA720" s="214"/>
      <c r="BB720" s="214"/>
      <c r="BC720" s="214"/>
      <c r="BD720" s="214"/>
      <c r="BE720" s="214"/>
      <c r="BF720" s="214"/>
      <c r="BG720" s="214"/>
      <c r="BH720" s="214"/>
      <c r="BI720" s="214"/>
      <c r="BJ720" s="214"/>
      <c r="BK720" s="214"/>
      <c r="BL720" s="214"/>
      <c r="BM720" s="214"/>
      <c r="BN720" s="214"/>
      <c r="BO720" s="214"/>
      <c r="BP720" s="214"/>
      <c r="BQ720" s="214"/>
    </row>
    <row r="721" spans="1:69" x14ac:dyDescent="0.2">
      <c r="A721" s="214"/>
      <c r="B721" s="214"/>
      <c r="C721" s="214"/>
      <c r="D721" s="214"/>
      <c r="E721" s="214"/>
      <c r="F721" s="214"/>
      <c r="G721" s="214"/>
      <c r="H721" s="214"/>
      <c r="I721" s="214"/>
      <c r="J721" s="214"/>
      <c r="K721" s="214"/>
      <c r="L721" s="214"/>
      <c r="M721" s="214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4"/>
      <c r="AG721" s="214"/>
      <c r="AH721" s="214"/>
      <c r="AI721" s="214"/>
      <c r="AJ721" s="214"/>
      <c r="AK721" s="214"/>
      <c r="AL721" s="214"/>
      <c r="AM721" s="214"/>
      <c r="AN721" s="214"/>
      <c r="AO721" s="214"/>
      <c r="AP721" s="214"/>
      <c r="AQ721" s="214"/>
      <c r="AR721" s="214"/>
      <c r="AS721" s="214"/>
      <c r="AT721" s="214"/>
      <c r="AU721" s="214"/>
      <c r="AV721" s="214"/>
      <c r="AW721" s="214"/>
      <c r="AX721" s="214"/>
      <c r="AY721" s="214"/>
      <c r="AZ721" s="214"/>
      <c r="BA721" s="214"/>
      <c r="BB721" s="214"/>
      <c r="BC721" s="214"/>
      <c r="BD721" s="214"/>
      <c r="BE721" s="214"/>
      <c r="BF721" s="214"/>
      <c r="BG721" s="214"/>
      <c r="BH721" s="214"/>
      <c r="BI721" s="214"/>
      <c r="BJ721" s="214"/>
      <c r="BK721" s="214"/>
      <c r="BL721" s="214"/>
      <c r="BM721" s="214"/>
      <c r="BN721" s="214"/>
      <c r="BO721" s="214"/>
      <c r="BP721" s="214"/>
      <c r="BQ721" s="214"/>
    </row>
    <row r="722" spans="1:69" x14ac:dyDescent="0.2">
      <c r="A722" s="214"/>
      <c r="B722" s="214"/>
      <c r="C722" s="214"/>
      <c r="D722" s="214"/>
      <c r="E722" s="214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214"/>
      <c r="AT722" s="214"/>
      <c r="AU722" s="214"/>
      <c r="AV722" s="214"/>
      <c r="AW722" s="214"/>
      <c r="AX722" s="214"/>
      <c r="AY722" s="214"/>
      <c r="AZ722" s="214"/>
      <c r="BA722" s="214"/>
      <c r="BB722" s="214"/>
      <c r="BC722" s="214"/>
      <c r="BD722" s="214"/>
      <c r="BE722" s="214"/>
      <c r="BF722" s="214"/>
      <c r="BG722" s="214"/>
      <c r="BH722" s="214"/>
      <c r="BI722" s="214"/>
      <c r="BJ722" s="214"/>
      <c r="BK722" s="214"/>
      <c r="BL722" s="214"/>
      <c r="BM722" s="214"/>
      <c r="BN722" s="214"/>
      <c r="BO722" s="214"/>
      <c r="BP722" s="214"/>
      <c r="BQ722" s="214"/>
    </row>
    <row r="723" spans="1:69" x14ac:dyDescent="0.2">
      <c r="A723" s="214"/>
      <c r="B723" s="214"/>
      <c r="C723" s="214"/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  <c r="AB723" s="214"/>
      <c r="AC723" s="214"/>
      <c r="AD723" s="214"/>
      <c r="AE723" s="214"/>
      <c r="AF723" s="214"/>
      <c r="AG723" s="214"/>
      <c r="AH723" s="214"/>
      <c r="AI723" s="214"/>
      <c r="AJ723" s="214"/>
      <c r="AK723" s="214"/>
      <c r="AL723" s="214"/>
      <c r="AM723" s="214"/>
      <c r="AN723" s="214"/>
      <c r="AO723" s="214"/>
      <c r="AP723" s="214"/>
      <c r="AQ723" s="214"/>
      <c r="AR723" s="214"/>
      <c r="AS723" s="214"/>
      <c r="AT723" s="214"/>
      <c r="AU723" s="214"/>
      <c r="AV723" s="214"/>
      <c r="AW723" s="214"/>
      <c r="AX723" s="214"/>
      <c r="AY723" s="214"/>
      <c r="AZ723" s="214"/>
      <c r="BA723" s="214"/>
      <c r="BB723" s="214"/>
      <c r="BC723" s="214"/>
      <c r="BD723" s="214"/>
      <c r="BE723" s="214"/>
      <c r="BF723" s="214"/>
      <c r="BG723" s="214"/>
      <c r="BH723" s="214"/>
      <c r="BI723" s="214"/>
      <c r="BJ723" s="214"/>
      <c r="BK723" s="214"/>
      <c r="BL723" s="214"/>
      <c r="BM723" s="214"/>
      <c r="BN723" s="214"/>
      <c r="BO723" s="214"/>
      <c r="BP723" s="214"/>
      <c r="BQ723" s="214"/>
    </row>
    <row r="724" spans="1:69" x14ac:dyDescent="0.2">
      <c r="A724" s="214"/>
      <c r="B724" s="214"/>
      <c r="C724" s="214"/>
      <c r="D724" s="214"/>
      <c r="E724" s="214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  <c r="AB724" s="214"/>
      <c r="AC724" s="214"/>
      <c r="AD724" s="214"/>
      <c r="AE724" s="214"/>
      <c r="AF724" s="214"/>
      <c r="AG724" s="214"/>
      <c r="AH724" s="214"/>
      <c r="AI724" s="214"/>
      <c r="AJ724" s="214"/>
      <c r="AK724" s="214"/>
      <c r="AL724" s="214"/>
      <c r="AM724" s="214"/>
      <c r="AN724" s="214"/>
      <c r="AO724" s="214"/>
      <c r="AP724" s="214"/>
      <c r="AQ724" s="214"/>
      <c r="AR724" s="214"/>
      <c r="AS724" s="214"/>
      <c r="AT724" s="214"/>
      <c r="AU724" s="214"/>
      <c r="AV724" s="214"/>
      <c r="AW724" s="214"/>
      <c r="AX724" s="214"/>
      <c r="AY724" s="214"/>
      <c r="AZ724" s="214"/>
      <c r="BA724" s="214"/>
      <c r="BB724" s="214"/>
      <c r="BC724" s="214"/>
      <c r="BD724" s="214"/>
      <c r="BE724" s="214"/>
      <c r="BF724" s="214"/>
      <c r="BG724" s="214"/>
      <c r="BH724" s="214"/>
      <c r="BI724" s="214"/>
      <c r="BJ724" s="214"/>
      <c r="BK724" s="214"/>
      <c r="BL724" s="214"/>
      <c r="BM724" s="214"/>
      <c r="BN724" s="214"/>
      <c r="BO724" s="214"/>
      <c r="BP724" s="214"/>
      <c r="BQ724" s="214"/>
    </row>
    <row r="725" spans="1:69" x14ac:dyDescent="0.2">
      <c r="A725" s="214"/>
      <c r="B725" s="214"/>
      <c r="C725" s="214"/>
      <c r="D725" s="214"/>
      <c r="E725" s="214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4"/>
      <c r="T725" s="214"/>
      <c r="U725" s="214"/>
      <c r="V725" s="214"/>
      <c r="W725" s="214"/>
      <c r="X725" s="214"/>
      <c r="Y725" s="214"/>
      <c r="Z725" s="214"/>
      <c r="AA725" s="214"/>
      <c r="AB725" s="214"/>
      <c r="AC725" s="214"/>
      <c r="AD725" s="214"/>
      <c r="AE725" s="214"/>
      <c r="AF725" s="214"/>
      <c r="AG725" s="214"/>
      <c r="AH725" s="214"/>
      <c r="AI725" s="214"/>
      <c r="AJ725" s="214"/>
      <c r="AK725" s="214"/>
      <c r="AL725" s="214"/>
      <c r="AM725" s="214"/>
      <c r="AN725" s="214"/>
      <c r="AO725" s="214"/>
      <c r="AP725" s="214"/>
      <c r="AQ725" s="214"/>
      <c r="AR725" s="214"/>
      <c r="AS725" s="214"/>
      <c r="AT725" s="214"/>
      <c r="AU725" s="214"/>
      <c r="AV725" s="214"/>
      <c r="AW725" s="214"/>
      <c r="AX725" s="214"/>
      <c r="AY725" s="214"/>
      <c r="AZ725" s="214"/>
      <c r="BA725" s="214"/>
      <c r="BB725" s="214"/>
      <c r="BC725" s="214"/>
      <c r="BD725" s="214"/>
      <c r="BE725" s="214"/>
      <c r="BF725" s="214"/>
      <c r="BG725" s="214"/>
      <c r="BH725" s="214"/>
      <c r="BI725" s="214"/>
      <c r="BJ725" s="214"/>
      <c r="BK725" s="214"/>
      <c r="BL725" s="214"/>
      <c r="BM725" s="214"/>
      <c r="BN725" s="214"/>
      <c r="BO725" s="214"/>
      <c r="BP725" s="214"/>
      <c r="BQ725" s="214"/>
    </row>
    <row r="726" spans="1:69" x14ac:dyDescent="0.2">
      <c r="A726" s="214"/>
      <c r="B726" s="214"/>
      <c r="C726" s="214"/>
      <c r="D726" s="214"/>
      <c r="E726" s="214"/>
      <c r="F726" s="214"/>
      <c r="G726" s="214"/>
      <c r="H726" s="214"/>
      <c r="I726" s="214"/>
      <c r="J726" s="214"/>
      <c r="K726" s="214"/>
      <c r="L726" s="214"/>
      <c r="M726" s="214"/>
      <c r="N726" s="214"/>
      <c r="O726" s="214"/>
      <c r="P726" s="214"/>
      <c r="Q726" s="214"/>
      <c r="R726" s="214"/>
      <c r="S726" s="214"/>
      <c r="T726" s="214"/>
      <c r="U726" s="214"/>
      <c r="V726" s="214"/>
      <c r="W726" s="214"/>
      <c r="X726" s="214"/>
      <c r="Y726" s="214"/>
      <c r="Z726" s="214"/>
      <c r="AA726" s="214"/>
      <c r="AB726" s="214"/>
      <c r="AC726" s="214"/>
      <c r="AD726" s="214"/>
      <c r="AE726" s="214"/>
      <c r="AF726" s="214"/>
      <c r="AG726" s="214"/>
      <c r="AH726" s="214"/>
      <c r="AI726" s="214"/>
      <c r="AJ726" s="214"/>
      <c r="AK726" s="214"/>
      <c r="AL726" s="214"/>
      <c r="AM726" s="214"/>
      <c r="AN726" s="214"/>
      <c r="AO726" s="214"/>
      <c r="AP726" s="214"/>
      <c r="AQ726" s="214"/>
      <c r="AR726" s="214"/>
      <c r="AS726" s="214"/>
      <c r="AT726" s="214"/>
      <c r="AU726" s="214"/>
      <c r="AV726" s="214"/>
      <c r="AW726" s="214"/>
      <c r="AX726" s="214"/>
      <c r="AY726" s="214"/>
      <c r="AZ726" s="214"/>
      <c r="BA726" s="214"/>
      <c r="BB726" s="214"/>
      <c r="BC726" s="214"/>
      <c r="BD726" s="214"/>
      <c r="BE726" s="214"/>
      <c r="BF726" s="214"/>
      <c r="BG726" s="214"/>
      <c r="BH726" s="214"/>
      <c r="BI726" s="214"/>
      <c r="BJ726" s="214"/>
      <c r="BK726" s="214"/>
      <c r="BL726" s="214"/>
      <c r="BM726" s="214"/>
      <c r="BN726" s="214"/>
      <c r="BO726" s="214"/>
      <c r="BP726" s="214"/>
      <c r="BQ726" s="214"/>
    </row>
    <row r="727" spans="1:69" x14ac:dyDescent="0.2">
      <c r="A727" s="214"/>
      <c r="B727" s="214"/>
      <c r="C727" s="214"/>
      <c r="D727" s="214"/>
      <c r="E727" s="214"/>
      <c r="F727" s="214"/>
      <c r="G727" s="214"/>
      <c r="H727" s="214"/>
      <c r="I727" s="214"/>
      <c r="J727" s="214"/>
      <c r="K727" s="214"/>
      <c r="L727" s="214"/>
      <c r="M727" s="214"/>
      <c r="N727" s="214"/>
      <c r="O727" s="214"/>
      <c r="P727" s="214"/>
      <c r="Q727" s="214"/>
      <c r="R727" s="214"/>
      <c r="S727" s="214"/>
      <c r="T727" s="214"/>
      <c r="U727" s="214"/>
      <c r="V727" s="214"/>
      <c r="W727" s="214"/>
      <c r="X727" s="214"/>
      <c r="Y727" s="214"/>
      <c r="Z727" s="214"/>
      <c r="AA727" s="214"/>
      <c r="AB727" s="214"/>
      <c r="AC727" s="214"/>
      <c r="AD727" s="214"/>
      <c r="AE727" s="214"/>
      <c r="AF727" s="214"/>
      <c r="AG727" s="214"/>
      <c r="AH727" s="214"/>
      <c r="AI727" s="214"/>
      <c r="AJ727" s="214"/>
      <c r="AK727" s="214"/>
      <c r="AL727" s="214"/>
      <c r="AM727" s="214"/>
      <c r="AN727" s="214"/>
      <c r="AO727" s="214"/>
      <c r="AP727" s="214"/>
      <c r="AQ727" s="214"/>
      <c r="AR727" s="214"/>
      <c r="AS727" s="214"/>
      <c r="AT727" s="214"/>
      <c r="AU727" s="214"/>
      <c r="AV727" s="214"/>
      <c r="AW727" s="214"/>
      <c r="AX727" s="214"/>
      <c r="AY727" s="214"/>
      <c r="AZ727" s="214"/>
      <c r="BA727" s="214"/>
      <c r="BB727" s="214"/>
      <c r="BC727" s="214"/>
      <c r="BD727" s="214"/>
      <c r="BE727" s="214"/>
      <c r="BF727" s="214"/>
      <c r="BG727" s="214"/>
      <c r="BH727" s="214"/>
      <c r="BI727" s="214"/>
      <c r="BJ727" s="214"/>
      <c r="BK727" s="214"/>
      <c r="BL727" s="214"/>
      <c r="BM727" s="214"/>
      <c r="BN727" s="214"/>
      <c r="BO727" s="214"/>
      <c r="BP727" s="214"/>
      <c r="BQ727" s="214"/>
    </row>
    <row r="728" spans="1:69" x14ac:dyDescent="0.2">
      <c r="A728" s="214"/>
      <c r="B728" s="214"/>
      <c r="C728" s="214"/>
      <c r="D728" s="214"/>
      <c r="E728" s="214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4"/>
      <c r="T728" s="214"/>
      <c r="U728" s="214"/>
      <c r="V728" s="214"/>
      <c r="W728" s="214"/>
      <c r="X728" s="214"/>
      <c r="Y728" s="214"/>
      <c r="Z728" s="214"/>
      <c r="AA728" s="214"/>
      <c r="AB728" s="214"/>
      <c r="AC728" s="214"/>
      <c r="AD728" s="214"/>
      <c r="AE728" s="214"/>
      <c r="AF728" s="214"/>
      <c r="AG728" s="214"/>
      <c r="AH728" s="214"/>
      <c r="AI728" s="214"/>
      <c r="AJ728" s="214"/>
      <c r="AK728" s="214"/>
      <c r="AL728" s="214"/>
      <c r="AM728" s="214"/>
      <c r="AN728" s="214"/>
      <c r="AO728" s="214"/>
      <c r="AP728" s="214"/>
      <c r="AQ728" s="214"/>
      <c r="AR728" s="214"/>
      <c r="AS728" s="214"/>
      <c r="AT728" s="214"/>
      <c r="AU728" s="214"/>
      <c r="AV728" s="214"/>
      <c r="AW728" s="214"/>
      <c r="AX728" s="214"/>
      <c r="AY728" s="214"/>
      <c r="AZ728" s="214"/>
      <c r="BA728" s="214"/>
      <c r="BB728" s="214"/>
      <c r="BC728" s="214"/>
      <c r="BD728" s="214"/>
      <c r="BE728" s="214"/>
      <c r="BF728" s="214"/>
      <c r="BG728" s="214"/>
      <c r="BH728" s="214"/>
      <c r="BI728" s="214"/>
      <c r="BJ728" s="214"/>
      <c r="BK728" s="214"/>
      <c r="BL728" s="214"/>
      <c r="BM728" s="214"/>
      <c r="BN728" s="214"/>
      <c r="BO728" s="214"/>
      <c r="BP728" s="214"/>
      <c r="BQ728" s="214"/>
    </row>
    <row r="729" spans="1:69" x14ac:dyDescent="0.2">
      <c r="A729" s="214"/>
      <c r="B729" s="214"/>
      <c r="C729" s="214"/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4"/>
      <c r="T729" s="214"/>
      <c r="U729" s="214"/>
      <c r="V729" s="214"/>
      <c r="W729" s="214"/>
      <c r="X729" s="214"/>
      <c r="Y729" s="214"/>
      <c r="Z729" s="214"/>
      <c r="AA729" s="214"/>
      <c r="AB729" s="214"/>
      <c r="AC729" s="214"/>
      <c r="AD729" s="214"/>
      <c r="AE729" s="214"/>
      <c r="AF729" s="214"/>
      <c r="AG729" s="214"/>
      <c r="AH729" s="214"/>
      <c r="AI729" s="214"/>
      <c r="AJ729" s="214"/>
      <c r="AK729" s="214"/>
      <c r="AL729" s="214"/>
      <c r="AM729" s="214"/>
      <c r="AN729" s="214"/>
      <c r="AO729" s="214"/>
      <c r="AP729" s="214"/>
      <c r="AQ729" s="214"/>
      <c r="AR729" s="214"/>
      <c r="AS729" s="214"/>
      <c r="AT729" s="214"/>
      <c r="AU729" s="214"/>
      <c r="AV729" s="214"/>
      <c r="AW729" s="214"/>
      <c r="AX729" s="214"/>
      <c r="AY729" s="214"/>
      <c r="AZ729" s="214"/>
      <c r="BA729" s="214"/>
      <c r="BB729" s="214"/>
      <c r="BC729" s="214"/>
      <c r="BD729" s="214"/>
      <c r="BE729" s="214"/>
      <c r="BF729" s="214"/>
      <c r="BG729" s="214"/>
      <c r="BH729" s="214"/>
      <c r="BI729" s="214"/>
      <c r="BJ729" s="214"/>
      <c r="BK729" s="214"/>
      <c r="BL729" s="214"/>
      <c r="BM729" s="214"/>
      <c r="BN729" s="214"/>
      <c r="BO729" s="214"/>
      <c r="BP729" s="214"/>
      <c r="BQ729" s="214"/>
    </row>
    <row r="730" spans="1:69" x14ac:dyDescent="0.2">
      <c r="A730" s="214"/>
      <c r="B730" s="214"/>
      <c r="C730" s="214"/>
      <c r="D730" s="214"/>
      <c r="E730" s="214"/>
      <c r="F730" s="214"/>
      <c r="G730" s="214"/>
      <c r="H730" s="214"/>
      <c r="I730" s="214"/>
      <c r="J730" s="214"/>
      <c r="K730" s="214"/>
      <c r="L730" s="214"/>
      <c r="M730" s="214"/>
      <c r="N730" s="214"/>
      <c r="O730" s="214"/>
      <c r="P730" s="214"/>
      <c r="Q730" s="214"/>
      <c r="R730" s="214"/>
      <c r="S730" s="214"/>
      <c r="T730" s="214"/>
      <c r="U730" s="214"/>
      <c r="V730" s="214"/>
      <c r="W730" s="214"/>
      <c r="X730" s="214"/>
      <c r="Y730" s="214"/>
      <c r="Z730" s="214"/>
      <c r="AA730" s="214"/>
      <c r="AB730" s="214"/>
      <c r="AC730" s="214"/>
      <c r="AD730" s="214"/>
      <c r="AE730" s="214"/>
      <c r="AF730" s="214"/>
      <c r="AG730" s="214"/>
      <c r="AH730" s="214"/>
      <c r="AI730" s="214"/>
      <c r="AJ730" s="214"/>
      <c r="AK730" s="214"/>
      <c r="AL730" s="214"/>
      <c r="AM730" s="214"/>
      <c r="AN730" s="214"/>
      <c r="AO730" s="214"/>
      <c r="AP730" s="214"/>
      <c r="AQ730" s="214"/>
      <c r="AR730" s="214"/>
      <c r="AS730" s="214"/>
      <c r="AT730" s="214"/>
      <c r="AU730" s="214"/>
      <c r="AV730" s="214"/>
      <c r="AW730" s="214"/>
      <c r="AX730" s="214"/>
      <c r="AY730" s="214"/>
      <c r="AZ730" s="214"/>
      <c r="BA730" s="214"/>
      <c r="BB730" s="214"/>
      <c r="BC730" s="214"/>
      <c r="BD730" s="214"/>
      <c r="BE730" s="214"/>
      <c r="BF730" s="214"/>
      <c r="BG730" s="214"/>
      <c r="BH730" s="214"/>
      <c r="BI730" s="214"/>
      <c r="BJ730" s="214"/>
      <c r="BK730" s="214"/>
      <c r="BL730" s="214"/>
      <c r="BM730" s="214"/>
      <c r="BN730" s="214"/>
      <c r="BO730" s="214"/>
      <c r="BP730" s="214"/>
      <c r="BQ730" s="214"/>
    </row>
    <row r="731" spans="1:69" x14ac:dyDescent="0.2">
      <c r="A731" s="214"/>
      <c r="B731" s="214"/>
      <c r="C731" s="214"/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4"/>
      <c r="T731" s="214"/>
      <c r="U731" s="214"/>
      <c r="V731" s="214"/>
      <c r="W731" s="214"/>
      <c r="X731" s="214"/>
      <c r="Y731" s="214"/>
      <c r="Z731" s="214"/>
      <c r="AA731" s="214"/>
      <c r="AB731" s="214"/>
      <c r="AC731" s="214"/>
      <c r="AD731" s="214"/>
      <c r="AE731" s="214"/>
      <c r="AF731" s="214"/>
      <c r="AG731" s="214"/>
      <c r="AH731" s="214"/>
      <c r="AI731" s="214"/>
      <c r="AJ731" s="214"/>
      <c r="AK731" s="214"/>
      <c r="AL731" s="214"/>
      <c r="AM731" s="214"/>
      <c r="AN731" s="214"/>
      <c r="AO731" s="214"/>
      <c r="AP731" s="214"/>
      <c r="AQ731" s="214"/>
      <c r="AR731" s="214"/>
      <c r="AS731" s="214"/>
      <c r="AT731" s="214"/>
      <c r="AU731" s="214"/>
      <c r="AV731" s="214"/>
      <c r="AW731" s="214"/>
      <c r="AX731" s="214"/>
      <c r="AY731" s="214"/>
      <c r="AZ731" s="214"/>
      <c r="BA731" s="214"/>
      <c r="BB731" s="214"/>
      <c r="BC731" s="214"/>
      <c r="BD731" s="214"/>
      <c r="BE731" s="214"/>
      <c r="BF731" s="214"/>
      <c r="BG731" s="214"/>
      <c r="BH731" s="214"/>
      <c r="BI731" s="214"/>
      <c r="BJ731" s="214"/>
      <c r="BK731" s="214"/>
      <c r="BL731" s="214"/>
      <c r="BM731" s="214"/>
      <c r="BN731" s="214"/>
      <c r="BO731" s="214"/>
      <c r="BP731" s="214"/>
      <c r="BQ731" s="214"/>
    </row>
    <row r="732" spans="1:69" x14ac:dyDescent="0.2">
      <c r="A732" s="214"/>
      <c r="B732" s="214"/>
      <c r="C732" s="214"/>
      <c r="D732" s="214"/>
      <c r="E732" s="214"/>
      <c r="F732" s="214"/>
      <c r="G732" s="214"/>
      <c r="H732" s="214"/>
      <c r="I732" s="214"/>
      <c r="J732" s="214"/>
      <c r="K732" s="214"/>
      <c r="L732" s="214"/>
      <c r="M732" s="214"/>
      <c r="N732" s="214"/>
      <c r="O732" s="214"/>
      <c r="P732" s="214"/>
      <c r="Q732" s="214"/>
      <c r="R732" s="214"/>
      <c r="S732" s="214"/>
      <c r="T732" s="214"/>
      <c r="U732" s="214"/>
      <c r="V732" s="214"/>
      <c r="W732" s="214"/>
      <c r="X732" s="214"/>
      <c r="Y732" s="214"/>
      <c r="Z732" s="214"/>
      <c r="AA732" s="214"/>
      <c r="AB732" s="214"/>
      <c r="AC732" s="214"/>
      <c r="AD732" s="214"/>
      <c r="AE732" s="214"/>
      <c r="AF732" s="214"/>
      <c r="AG732" s="214"/>
      <c r="AH732" s="214"/>
      <c r="AI732" s="214"/>
      <c r="AJ732" s="214"/>
      <c r="AK732" s="214"/>
      <c r="AL732" s="214"/>
      <c r="AM732" s="214"/>
      <c r="AN732" s="214"/>
      <c r="AO732" s="214"/>
      <c r="AP732" s="214"/>
      <c r="AQ732" s="214"/>
      <c r="AR732" s="214"/>
      <c r="AS732" s="214"/>
      <c r="AT732" s="214"/>
      <c r="AU732" s="214"/>
      <c r="AV732" s="214"/>
      <c r="AW732" s="214"/>
      <c r="AX732" s="214"/>
      <c r="AY732" s="214"/>
      <c r="AZ732" s="214"/>
      <c r="BA732" s="214"/>
      <c r="BB732" s="214"/>
      <c r="BC732" s="214"/>
      <c r="BD732" s="214"/>
      <c r="BE732" s="214"/>
      <c r="BF732" s="214"/>
      <c r="BG732" s="214"/>
      <c r="BH732" s="214"/>
      <c r="BI732" s="214"/>
      <c r="BJ732" s="214"/>
      <c r="BK732" s="214"/>
      <c r="BL732" s="214"/>
      <c r="BM732" s="214"/>
      <c r="BN732" s="214"/>
      <c r="BO732" s="214"/>
      <c r="BP732" s="214"/>
      <c r="BQ732" s="214"/>
    </row>
    <row r="733" spans="1:69" x14ac:dyDescent="0.2">
      <c r="A733" s="214"/>
      <c r="B733" s="214"/>
      <c r="C733" s="214"/>
      <c r="D733" s="214"/>
      <c r="E733" s="214"/>
      <c r="F733" s="214"/>
      <c r="G733" s="214"/>
      <c r="H733" s="214"/>
      <c r="I733" s="214"/>
      <c r="J733" s="214"/>
      <c r="K733" s="214"/>
      <c r="L733" s="214"/>
      <c r="M733" s="214"/>
      <c r="N733" s="214"/>
      <c r="O733" s="214"/>
      <c r="P733" s="214"/>
      <c r="Q733" s="214"/>
      <c r="R733" s="214"/>
      <c r="S733" s="214"/>
      <c r="T733" s="214"/>
      <c r="U733" s="214"/>
      <c r="V733" s="214"/>
      <c r="W733" s="214"/>
      <c r="X733" s="214"/>
      <c r="Y733" s="214"/>
      <c r="Z733" s="214"/>
      <c r="AA733" s="214"/>
      <c r="AB733" s="214"/>
      <c r="AC733" s="214"/>
      <c r="AD733" s="214"/>
      <c r="AE733" s="214"/>
      <c r="AF733" s="214"/>
      <c r="AG733" s="214"/>
      <c r="AH733" s="214"/>
      <c r="AI733" s="214"/>
      <c r="AJ733" s="214"/>
      <c r="AK733" s="214"/>
      <c r="AL733" s="214"/>
      <c r="AM733" s="214"/>
      <c r="AN733" s="214"/>
      <c r="AO733" s="214"/>
      <c r="AP733" s="214"/>
      <c r="AQ733" s="214"/>
      <c r="AR733" s="214"/>
      <c r="AS733" s="214"/>
      <c r="AT733" s="214"/>
      <c r="AU733" s="214"/>
      <c r="AV733" s="214"/>
      <c r="AW733" s="214"/>
      <c r="AX733" s="214"/>
      <c r="AY733" s="214"/>
      <c r="AZ733" s="214"/>
      <c r="BA733" s="214"/>
      <c r="BB733" s="214"/>
      <c r="BC733" s="214"/>
      <c r="BD733" s="214"/>
      <c r="BE733" s="214"/>
      <c r="BF733" s="214"/>
      <c r="BG733" s="214"/>
      <c r="BH733" s="214"/>
      <c r="BI733" s="214"/>
      <c r="BJ733" s="214"/>
      <c r="BK733" s="214"/>
      <c r="BL733" s="214"/>
      <c r="BM733" s="214"/>
      <c r="BN733" s="214"/>
      <c r="BO733" s="214"/>
      <c r="BP733" s="214"/>
      <c r="BQ733" s="214"/>
    </row>
    <row r="734" spans="1:69" x14ac:dyDescent="0.2">
      <c r="A734" s="214"/>
      <c r="B734" s="214"/>
      <c r="C734" s="214"/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4"/>
      <c r="T734" s="214"/>
      <c r="U734" s="214"/>
      <c r="V734" s="214"/>
      <c r="W734" s="214"/>
      <c r="X734" s="214"/>
      <c r="Y734" s="214"/>
      <c r="Z734" s="214"/>
      <c r="AA734" s="214"/>
      <c r="AB734" s="214"/>
      <c r="AC734" s="214"/>
      <c r="AD734" s="214"/>
      <c r="AE734" s="214"/>
      <c r="AF734" s="214"/>
      <c r="AG734" s="214"/>
      <c r="AH734" s="214"/>
      <c r="AI734" s="214"/>
      <c r="AJ734" s="214"/>
      <c r="AK734" s="214"/>
      <c r="AL734" s="214"/>
      <c r="AM734" s="214"/>
      <c r="AN734" s="214"/>
      <c r="AO734" s="214"/>
      <c r="AP734" s="214"/>
      <c r="AQ734" s="214"/>
      <c r="AR734" s="214"/>
      <c r="AS734" s="214"/>
      <c r="AT734" s="214"/>
      <c r="AU734" s="214"/>
      <c r="AV734" s="214"/>
      <c r="AW734" s="214"/>
      <c r="AX734" s="214"/>
      <c r="AY734" s="214"/>
      <c r="AZ734" s="214"/>
      <c r="BA734" s="214"/>
      <c r="BB734" s="214"/>
      <c r="BC734" s="214"/>
      <c r="BD734" s="214"/>
      <c r="BE734" s="214"/>
      <c r="BF734" s="214"/>
      <c r="BG734" s="214"/>
      <c r="BH734" s="214"/>
      <c r="BI734" s="214"/>
      <c r="BJ734" s="214"/>
      <c r="BK734" s="214"/>
      <c r="BL734" s="214"/>
      <c r="BM734" s="214"/>
      <c r="BN734" s="214"/>
      <c r="BO734" s="214"/>
      <c r="BP734" s="214"/>
      <c r="BQ734" s="214"/>
    </row>
    <row r="735" spans="1:69" x14ac:dyDescent="0.2">
      <c r="A735" s="214"/>
      <c r="B735" s="214"/>
      <c r="C735" s="214"/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4"/>
      <c r="T735" s="214"/>
      <c r="U735" s="214"/>
      <c r="V735" s="214"/>
      <c r="W735" s="214"/>
      <c r="X735" s="214"/>
      <c r="Y735" s="214"/>
      <c r="Z735" s="214"/>
      <c r="AA735" s="214"/>
      <c r="AB735" s="214"/>
      <c r="AC735" s="214"/>
      <c r="AD735" s="214"/>
      <c r="AE735" s="214"/>
      <c r="AF735" s="214"/>
      <c r="AG735" s="214"/>
      <c r="AH735" s="214"/>
      <c r="AI735" s="214"/>
      <c r="AJ735" s="214"/>
      <c r="AK735" s="214"/>
      <c r="AL735" s="214"/>
      <c r="AM735" s="214"/>
      <c r="AN735" s="214"/>
      <c r="AO735" s="214"/>
      <c r="AP735" s="214"/>
      <c r="AQ735" s="214"/>
      <c r="AR735" s="214"/>
      <c r="AS735" s="214"/>
      <c r="AT735" s="214"/>
      <c r="AU735" s="214"/>
      <c r="AV735" s="214"/>
      <c r="AW735" s="214"/>
      <c r="AX735" s="214"/>
      <c r="AY735" s="214"/>
      <c r="AZ735" s="214"/>
      <c r="BA735" s="214"/>
      <c r="BB735" s="214"/>
      <c r="BC735" s="214"/>
      <c r="BD735" s="214"/>
      <c r="BE735" s="214"/>
      <c r="BF735" s="214"/>
      <c r="BG735" s="214"/>
      <c r="BH735" s="214"/>
      <c r="BI735" s="214"/>
      <c r="BJ735" s="214"/>
      <c r="BK735" s="214"/>
      <c r="BL735" s="214"/>
      <c r="BM735" s="214"/>
      <c r="BN735" s="214"/>
      <c r="BO735" s="214"/>
      <c r="BP735" s="214"/>
      <c r="BQ735" s="214"/>
    </row>
    <row r="736" spans="1:69" x14ac:dyDescent="0.2">
      <c r="A736" s="214"/>
      <c r="B736" s="214"/>
      <c r="C736" s="214"/>
      <c r="D736" s="214"/>
      <c r="E736" s="214"/>
      <c r="F736" s="214"/>
      <c r="G736" s="214"/>
      <c r="H736" s="214"/>
      <c r="I736" s="214"/>
      <c r="J736" s="214"/>
      <c r="K736" s="214"/>
      <c r="L736" s="214"/>
      <c r="M736" s="214"/>
      <c r="N736" s="214"/>
      <c r="O736" s="214"/>
      <c r="P736" s="214"/>
      <c r="Q736" s="214"/>
      <c r="R736" s="214"/>
      <c r="S736" s="214"/>
      <c r="T736" s="214"/>
      <c r="U736" s="214"/>
      <c r="V736" s="214"/>
      <c r="W736" s="214"/>
      <c r="X736" s="214"/>
      <c r="Y736" s="214"/>
      <c r="Z736" s="214"/>
      <c r="AA736" s="214"/>
      <c r="AB736" s="214"/>
      <c r="AC736" s="214"/>
      <c r="AD736" s="214"/>
      <c r="AE736" s="214"/>
      <c r="AF736" s="214"/>
      <c r="AG736" s="214"/>
      <c r="AH736" s="214"/>
      <c r="AI736" s="214"/>
      <c r="AJ736" s="214"/>
      <c r="AK736" s="214"/>
      <c r="AL736" s="214"/>
      <c r="AM736" s="214"/>
      <c r="AN736" s="214"/>
      <c r="AO736" s="214"/>
      <c r="AP736" s="214"/>
      <c r="AQ736" s="214"/>
      <c r="AR736" s="214"/>
      <c r="AS736" s="214"/>
      <c r="AT736" s="214"/>
      <c r="AU736" s="214"/>
      <c r="AV736" s="214"/>
      <c r="AW736" s="214"/>
      <c r="AX736" s="214"/>
      <c r="AY736" s="214"/>
      <c r="AZ736" s="214"/>
      <c r="BA736" s="214"/>
      <c r="BB736" s="214"/>
      <c r="BC736" s="214"/>
      <c r="BD736" s="214"/>
      <c r="BE736" s="214"/>
      <c r="BF736" s="214"/>
      <c r="BG736" s="214"/>
      <c r="BH736" s="214"/>
      <c r="BI736" s="214"/>
      <c r="BJ736" s="214"/>
      <c r="BK736" s="214"/>
      <c r="BL736" s="214"/>
      <c r="BM736" s="214"/>
      <c r="BN736" s="214"/>
      <c r="BO736" s="214"/>
      <c r="BP736" s="214"/>
      <c r="BQ736" s="214"/>
    </row>
    <row r="737" spans="1:69" x14ac:dyDescent="0.2">
      <c r="A737" s="214"/>
      <c r="B737" s="214"/>
      <c r="C737" s="214"/>
      <c r="D737" s="214"/>
      <c r="E737" s="214"/>
      <c r="F737" s="214"/>
      <c r="G737" s="214"/>
      <c r="H737" s="214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4"/>
      <c r="T737" s="214"/>
      <c r="U737" s="214"/>
      <c r="V737" s="214"/>
      <c r="W737" s="214"/>
      <c r="X737" s="214"/>
      <c r="Y737" s="214"/>
      <c r="Z737" s="214"/>
      <c r="AA737" s="214"/>
      <c r="AB737" s="214"/>
      <c r="AC737" s="214"/>
      <c r="AD737" s="214"/>
      <c r="AE737" s="214"/>
      <c r="AF737" s="214"/>
      <c r="AG737" s="214"/>
      <c r="AH737" s="214"/>
      <c r="AI737" s="214"/>
      <c r="AJ737" s="214"/>
      <c r="AK737" s="214"/>
      <c r="AL737" s="214"/>
      <c r="AM737" s="214"/>
      <c r="AN737" s="214"/>
      <c r="AO737" s="214"/>
      <c r="AP737" s="214"/>
      <c r="AQ737" s="214"/>
      <c r="AR737" s="214"/>
      <c r="AS737" s="214"/>
      <c r="AT737" s="214"/>
      <c r="AU737" s="214"/>
      <c r="AV737" s="214"/>
      <c r="AW737" s="214"/>
      <c r="AX737" s="214"/>
      <c r="AY737" s="214"/>
      <c r="AZ737" s="214"/>
      <c r="BA737" s="214"/>
      <c r="BB737" s="214"/>
      <c r="BC737" s="214"/>
      <c r="BD737" s="214"/>
      <c r="BE737" s="214"/>
      <c r="BF737" s="214"/>
      <c r="BG737" s="214"/>
      <c r="BH737" s="214"/>
      <c r="BI737" s="214"/>
      <c r="BJ737" s="214"/>
      <c r="BK737" s="214"/>
      <c r="BL737" s="214"/>
      <c r="BM737" s="214"/>
      <c r="BN737" s="214"/>
      <c r="BO737" s="214"/>
      <c r="BP737" s="214"/>
      <c r="BQ737" s="214"/>
    </row>
    <row r="738" spans="1:69" x14ac:dyDescent="0.2">
      <c r="A738" s="214"/>
      <c r="B738" s="214"/>
      <c r="C738" s="214"/>
      <c r="D738" s="214"/>
      <c r="E738" s="214"/>
      <c r="F738" s="214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4"/>
      <c r="T738" s="214"/>
      <c r="U738" s="214"/>
      <c r="V738" s="214"/>
      <c r="W738" s="214"/>
      <c r="X738" s="214"/>
      <c r="Y738" s="214"/>
      <c r="Z738" s="214"/>
      <c r="AA738" s="214"/>
      <c r="AB738" s="214"/>
      <c r="AC738" s="214"/>
      <c r="AD738" s="214"/>
      <c r="AE738" s="214"/>
      <c r="AF738" s="214"/>
      <c r="AG738" s="214"/>
      <c r="AH738" s="214"/>
      <c r="AI738" s="214"/>
      <c r="AJ738" s="214"/>
      <c r="AK738" s="214"/>
      <c r="AL738" s="214"/>
      <c r="AM738" s="214"/>
      <c r="AN738" s="214"/>
      <c r="AO738" s="214"/>
      <c r="AP738" s="214"/>
      <c r="AQ738" s="214"/>
      <c r="AR738" s="214"/>
      <c r="AS738" s="214"/>
      <c r="AT738" s="214"/>
      <c r="AU738" s="214"/>
      <c r="AV738" s="214"/>
      <c r="AW738" s="214"/>
      <c r="AX738" s="214"/>
      <c r="AY738" s="214"/>
      <c r="AZ738" s="214"/>
      <c r="BA738" s="214"/>
      <c r="BB738" s="214"/>
      <c r="BC738" s="214"/>
      <c r="BD738" s="214"/>
      <c r="BE738" s="214"/>
      <c r="BF738" s="214"/>
      <c r="BG738" s="214"/>
      <c r="BH738" s="214"/>
      <c r="BI738" s="214"/>
      <c r="BJ738" s="214"/>
      <c r="BK738" s="214"/>
      <c r="BL738" s="214"/>
      <c r="BM738" s="214"/>
      <c r="BN738" s="214"/>
      <c r="BO738" s="214"/>
      <c r="BP738" s="214"/>
      <c r="BQ738" s="214"/>
    </row>
    <row r="739" spans="1:69" x14ac:dyDescent="0.2">
      <c r="A739" s="214"/>
      <c r="B739" s="214"/>
      <c r="C739" s="214"/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4"/>
      <c r="T739" s="214"/>
      <c r="U739" s="214"/>
      <c r="V739" s="214"/>
      <c r="W739" s="214"/>
      <c r="X739" s="214"/>
      <c r="Y739" s="214"/>
      <c r="Z739" s="214"/>
      <c r="AA739" s="214"/>
      <c r="AB739" s="214"/>
      <c r="AC739" s="214"/>
      <c r="AD739" s="214"/>
      <c r="AE739" s="214"/>
      <c r="AF739" s="214"/>
      <c r="AG739" s="214"/>
      <c r="AH739" s="214"/>
      <c r="AI739" s="214"/>
      <c r="AJ739" s="214"/>
      <c r="AK739" s="214"/>
      <c r="AL739" s="214"/>
      <c r="AM739" s="214"/>
      <c r="AN739" s="214"/>
      <c r="AO739" s="214"/>
      <c r="AP739" s="214"/>
      <c r="AQ739" s="214"/>
      <c r="AR739" s="214"/>
      <c r="AS739" s="214"/>
      <c r="AT739" s="214"/>
      <c r="AU739" s="214"/>
      <c r="AV739" s="214"/>
      <c r="AW739" s="214"/>
      <c r="AX739" s="214"/>
      <c r="AY739" s="214"/>
      <c r="AZ739" s="214"/>
      <c r="BA739" s="214"/>
      <c r="BB739" s="214"/>
      <c r="BC739" s="214"/>
      <c r="BD739" s="214"/>
      <c r="BE739" s="214"/>
      <c r="BF739" s="214"/>
      <c r="BG739" s="214"/>
      <c r="BH739" s="214"/>
      <c r="BI739" s="214"/>
      <c r="BJ739" s="214"/>
      <c r="BK739" s="214"/>
      <c r="BL739" s="214"/>
      <c r="BM739" s="214"/>
      <c r="BN739" s="214"/>
      <c r="BO739" s="214"/>
      <c r="BP739" s="214"/>
      <c r="BQ739" s="214"/>
    </row>
    <row r="740" spans="1:69" x14ac:dyDescent="0.2">
      <c r="A740" s="214"/>
      <c r="B740" s="214"/>
      <c r="C740" s="214"/>
      <c r="D740" s="214"/>
      <c r="E740" s="214"/>
      <c r="F740" s="214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4"/>
      <c r="T740" s="214"/>
      <c r="U740" s="214"/>
      <c r="V740" s="214"/>
      <c r="W740" s="214"/>
      <c r="X740" s="214"/>
      <c r="Y740" s="214"/>
      <c r="Z740" s="214"/>
      <c r="AA740" s="214"/>
      <c r="AB740" s="214"/>
      <c r="AC740" s="214"/>
      <c r="AD740" s="214"/>
      <c r="AE740" s="214"/>
      <c r="AF740" s="214"/>
      <c r="AG740" s="214"/>
      <c r="AH740" s="214"/>
      <c r="AI740" s="214"/>
      <c r="AJ740" s="214"/>
      <c r="AK740" s="214"/>
      <c r="AL740" s="214"/>
      <c r="AM740" s="214"/>
      <c r="AN740" s="214"/>
      <c r="AO740" s="214"/>
      <c r="AP740" s="214"/>
      <c r="AQ740" s="214"/>
      <c r="AR740" s="214"/>
      <c r="AS740" s="214"/>
      <c r="AT740" s="214"/>
      <c r="AU740" s="214"/>
      <c r="AV740" s="214"/>
      <c r="AW740" s="214"/>
      <c r="AX740" s="214"/>
      <c r="AY740" s="214"/>
      <c r="AZ740" s="214"/>
      <c r="BA740" s="214"/>
      <c r="BB740" s="214"/>
      <c r="BC740" s="214"/>
      <c r="BD740" s="214"/>
      <c r="BE740" s="214"/>
      <c r="BF740" s="214"/>
      <c r="BG740" s="214"/>
      <c r="BH740" s="214"/>
      <c r="BI740" s="214"/>
      <c r="BJ740" s="214"/>
      <c r="BK740" s="214"/>
      <c r="BL740" s="214"/>
      <c r="BM740" s="214"/>
      <c r="BN740" s="214"/>
      <c r="BO740" s="214"/>
      <c r="BP740" s="214"/>
      <c r="BQ740" s="214"/>
    </row>
    <row r="741" spans="1:69" x14ac:dyDescent="0.2">
      <c r="A741" s="214"/>
      <c r="B741" s="214"/>
      <c r="C741" s="214"/>
      <c r="D741" s="214"/>
      <c r="E741" s="214"/>
      <c r="F741" s="214"/>
      <c r="G741" s="214"/>
      <c r="H741" s="214"/>
      <c r="I741" s="214"/>
      <c r="J741" s="214"/>
      <c r="K741" s="214"/>
      <c r="L741" s="214"/>
      <c r="M741" s="214"/>
      <c r="N741" s="214"/>
      <c r="O741" s="214"/>
      <c r="P741" s="214"/>
      <c r="Q741" s="214"/>
      <c r="R741" s="214"/>
      <c r="S741" s="214"/>
      <c r="T741" s="214"/>
      <c r="U741" s="214"/>
      <c r="V741" s="214"/>
      <c r="W741" s="214"/>
      <c r="X741" s="214"/>
      <c r="Y741" s="214"/>
      <c r="Z741" s="214"/>
      <c r="AA741" s="214"/>
      <c r="AB741" s="214"/>
      <c r="AC741" s="214"/>
      <c r="AD741" s="214"/>
      <c r="AE741" s="214"/>
      <c r="AF741" s="214"/>
      <c r="AG741" s="214"/>
      <c r="AH741" s="214"/>
      <c r="AI741" s="214"/>
      <c r="AJ741" s="214"/>
      <c r="AK741" s="214"/>
      <c r="AL741" s="214"/>
      <c r="AM741" s="214"/>
      <c r="AN741" s="214"/>
      <c r="AO741" s="214"/>
      <c r="AP741" s="214"/>
      <c r="AQ741" s="214"/>
      <c r="AR741" s="214"/>
      <c r="AS741" s="214"/>
      <c r="AT741" s="214"/>
      <c r="AU741" s="214"/>
      <c r="AV741" s="214"/>
      <c r="AW741" s="214"/>
      <c r="AX741" s="214"/>
      <c r="AY741" s="214"/>
      <c r="AZ741" s="214"/>
      <c r="BA741" s="214"/>
      <c r="BB741" s="214"/>
      <c r="BC741" s="214"/>
      <c r="BD741" s="214"/>
      <c r="BE741" s="214"/>
      <c r="BF741" s="214"/>
      <c r="BG741" s="214"/>
      <c r="BH741" s="214"/>
      <c r="BI741" s="214"/>
      <c r="BJ741" s="214"/>
      <c r="BK741" s="214"/>
      <c r="BL741" s="214"/>
      <c r="BM741" s="214"/>
      <c r="BN741" s="214"/>
      <c r="BO741" s="214"/>
      <c r="BP741" s="214"/>
      <c r="BQ741" s="214"/>
    </row>
    <row r="742" spans="1:69" x14ac:dyDescent="0.2">
      <c r="A742" s="214"/>
      <c r="B742" s="214"/>
      <c r="C742" s="214"/>
      <c r="D742" s="214"/>
      <c r="E742" s="214"/>
      <c r="F742" s="214"/>
      <c r="G742" s="214"/>
      <c r="H742" s="214"/>
      <c r="I742" s="214"/>
      <c r="J742" s="214"/>
      <c r="K742" s="214"/>
      <c r="L742" s="214"/>
      <c r="M742" s="214"/>
      <c r="N742" s="214"/>
      <c r="O742" s="214"/>
      <c r="P742" s="214"/>
      <c r="Q742" s="214"/>
      <c r="R742" s="214"/>
      <c r="S742" s="214"/>
      <c r="T742" s="214"/>
      <c r="U742" s="214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4"/>
      <c r="AG742" s="214"/>
      <c r="AH742" s="214"/>
      <c r="AI742" s="214"/>
      <c r="AJ742" s="214"/>
      <c r="AK742" s="214"/>
      <c r="AL742" s="214"/>
      <c r="AM742" s="214"/>
      <c r="AN742" s="214"/>
      <c r="AO742" s="214"/>
      <c r="AP742" s="214"/>
      <c r="AQ742" s="214"/>
      <c r="AR742" s="214"/>
      <c r="AS742" s="214"/>
      <c r="AT742" s="214"/>
      <c r="AU742" s="214"/>
      <c r="AV742" s="214"/>
      <c r="AW742" s="214"/>
      <c r="AX742" s="214"/>
      <c r="AY742" s="214"/>
      <c r="AZ742" s="214"/>
      <c r="BA742" s="214"/>
      <c r="BB742" s="214"/>
      <c r="BC742" s="214"/>
      <c r="BD742" s="214"/>
      <c r="BE742" s="214"/>
      <c r="BF742" s="214"/>
      <c r="BG742" s="214"/>
      <c r="BH742" s="214"/>
      <c r="BI742" s="214"/>
      <c r="BJ742" s="214"/>
      <c r="BK742" s="214"/>
      <c r="BL742" s="214"/>
      <c r="BM742" s="214"/>
      <c r="BN742" s="214"/>
      <c r="BO742" s="214"/>
      <c r="BP742" s="214"/>
      <c r="BQ742" s="214"/>
    </row>
    <row r="743" spans="1:69" x14ac:dyDescent="0.2">
      <c r="A743" s="214"/>
      <c r="B743" s="214"/>
      <c r="C743" s="214"/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4"/>
      <c r="T743" s="214"/>
      <c r="U743" s="214"/>
      <c r="V743" s="214"/>
      <c r="W743" s="214"/>
      <c r="X743" s="214"/>
      <c r="Y743" s="214"/>
      <c r="Z743" s="214"/>
      <c r="AA743" s="214"/>
      <c r="AB743" s="214"/>
      <c r="AC743" s="214"/>
      <c r="AD743" s="214"/>
      <c r="AE743" s="214"/>
      <c r="AF743" s="214"/>
      <c r="AG743" s="214"/>
      <c r="AH743" s="214"/>
      <c r="AI743" s="214"/>
      <c r="AJ743" s="214"/>
      <c r="AK743" s="214"/>
      <c r="AL743" s="214"/>
      <c r="AM743" s="214"/>
      <c r="AN743" s="214"/>
      <c r="AO743" s="214"/>
      <c r="AP743" s="214"/>
      <c r="AQ743" s="214"/>
      <c r="AR743" s="214"/>
      <c r="AS743" s="214"/>
      <c r="AT743" s="214"/>
      <c r="AU743" s="214"/>
      <c r="AV743" s="214"/>
      <c r="AW743" s="214"/>
      <c r="AX743" s="214"/>
      <c r="AY743" s="214"/>
      <c r="AZ743" s="214"/>
      <c r="BA743" s="214"/>
      <c r="BB743" s="214"/>
      <c r="BC743" s="214"/>
      <c r="BD743" s="214"/>
      <c r="BE743" s="214"/>
      <c r="BF743" s="214"/>
      <c r="BG743" s="214"/>
      <c r="BH743" s="214"/>
      <c r="BI743" s="214"/>
      <c r="BJ743" s="214"/>
      <c r="BK743" s="214"/>
      <c r="BL743" s="214"/>
      <c r="BM743" s="214"/>
      <c r="BN743" s="214"/>
      <c r="BO743" s="214"/>
      <c r="BP743" s="214"/>
      <c r="BQ743" s="214"/>
    </row>
    <row r="744" spans="1:69" x14ac:dyDescent="0.2">
      <c r="A744" s="214"/>
      <c r="B744" s="214"/>
      <c r="C744" s="214"/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4"/>
      <c r="T744" s="214"/>
      <c r="U744" s="214"/>
      <c r="V744" s="214"/>
      <c r="W744" s="214"/>
      <c r="X744" s="214"/>
      <c r="Y744" s="214"/>
      <c r="Z744" s="214"/>
      <c r="AA744" s="214"/>
      <c r="AB744" s="214"/>
      <c r="AC744" s="214"/>
      <c r="AD744" s="214"/>
      <c r="AE744" s="214"/>
      <c r="AF744" s="214"/>
      <c r="AG744" s="214"/>
      <c r="AH744" s="214"/>
      <c r="AI744" s="214"/>
      <c r="AJ744" s="214"/>
      <c r="AK744" s="214"/>
      <c r="AL744" s="214"/>
      <c r="AM744" s="214"/>
      <c r="AN744" s="214"/>
      <c r="AO744" s="214"/>
      <c r="AP744" s="214"/>
      <c r="AQ744" s="214"/>
      <c r="AR744" s="214"/>
      <c r="AS744" s="214"/>
      <c r="AT744" s="214"/>
      <c r="AU744" s="214"/>
      <c r="AV744" s="214"/>
      <c r="AW744" s="214"/>
      <c r="AX744" s="214"/>
      <c r="AY744" s="214"/>
      <c r="AZ744" s="214"/>
      <c r="BA744" s="214"/>
      <c r="BB744" s="214"/>
      <c r="BC744" s="214"/>
      <c r="BD744" s="214"/>
      <c r="BE744" s="214"/>
      <c r="BF744" s="214"/>
      <c r="BG744" s="214"/>
      <c r="BH744" s="214"/>
      <c r="BI744" s="214"/>
      <c r="BJ744" s="214"/>
      <c r="BK744" s="214"/>
      <c r="BL744" s="214"/>
      <c r="BM744" s="214"/>
      <c r="BN744" s="214"/>
      <c r="BO744" s="214"/>
      <c r="BP744" s="214"/>
      <c r="BQ744" s="214"/>
    </row>
    <row r="745" spans="1:69" x14ac:dyDescent="0.2">
      <c r="A745" s="214"/>
      <c r="B745" s="214"/>
      <c r="C745" s="214"/>
      <c r="D745" s="214"/>
      <c r="E745" s="214"/>
      <c r="F745" s="214"/>
      <c r="G745" s="214"/>
      <c r="H745" s="214"/>
      <c r="I745" s="214"/>
      <c r="J745" s="214"/>
      <c r="K745" s="214"/>
      <c r="L745" s="214"/>
      <c r="M745" s="214"/>
      <c r="N745" s="214"/>
      <c r="O745" s="214"/>
      <c r="P745" s="214"/>
      <c r="Q745" s="214"/>
      <c r="R745" s="214"/>
      <c r="S745" s="214"/>
      <c r="T745" s="214"/>
      <c r="U745" s="214"/>
      <c r="V745" s="214"/>
      <c r="W745" s="214"/>
      <c r="X745" s="214"/>
      <c r="Y745" s="214"/>
      <c r="Z745" s="214"/>
      <c r="AA745" s="214"/>
      <c r="AB745" s="214"/>
      <c r="AC745" s="214"/>
      <c r="AD745" s="214"/>
      <c r="AE745" s="214"/>
      <c r="AF745" s="214"/>
      <c r="AG745" s="214"/>
      <c r="AH745" s="214"/>
      <c r="AI745" s="214"/>
      <c r="AJ745" s="214"/>
      <c r="AK745" s="214"/>
      <c r="AL745" s="214"/>
      <c r="AM745" s="214"/>
      <c r="AN745" s="214"/>
      <c r="AO745" s="2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214"/>
      <c r="BD745" s="214"/>
      <c r="BE745" s="214"/>
      <c r="BF745" s="214"/>
      <c r="BG745" s="214"/>
      <c r="BH745" s="214"/>
      <c r="BI745" s="214"/>
      <c r="BJ745" s="214"/>
      <c r="BK745" s="214"/>
      <c r="BL745" s="214"/>
      <c r="BM745" s="214"/>
      <c r="BN745" s="214"/>
      <c r="BO745" s="214"/>
      <c r="BP745" s="214"/>
      <c r="BQ745" s="214"/>
    </row>
    <row r="746" spans="1:69" x14ac:dyDescent="0.2">
      <c r="A746" s="214"/>
      <c r="B746" s="214"/>
      <c r="C746" s="214"/>
      <c r="D746" s="214"/>
      <c r="E746" s="214"/>
      <c r="F746" s="214"/>
      <c r="G746" s="214"/>
      <c r="H746" s="214"/>
      <c r="I746" s="214"/>
      <c r="J746" s="214"/>
      <c r="K746" s="214"/>
      <c r="L746" s="214"/>
      <c r="M746" s="214"/>
      <c r="N746" s="214"/>
      <c r="O746" s="214"/>
      <c r="P746" s="214"/>
      <c r="Q746" s="214"/>
      <c r="R746" s="214"/>
      <c r="S746" s="214"/>
      <c r="T746" s="214"/>
      <c r="U746" s="214"/>
      <c r="V746" s="214"/>
      <c r="W746" s="214"/>
      <c r="X746" s="214"/>
      <c r="Y746" s="214"/>
      <c r="Z746" s="214"/>
      <c r="AA746" s="214"/>
      <c r="AB746" s="214"/>
      <c r="AC746" s="214"/>
      <c r="AD746" s="214"/>
      <c r="AE746" s="214"/>
      <c r="AF746" s="214"/>
      <c r="AG746" s="214"/>
      <c r="AH746" s="214"/>
      <c r="AI746" s="214"/>
      <c r="AJ746" s="214"/>
      <c r="AK746" s="214"/>
      <c r="AL746" s="214"/>
      <c r="AM746" s="214"/>
      <c r="AN746" s="214"/>
      <c r="AO746" s="214"/>
      <c r="AP746" s="214"/>
      <c r="AQ746" s="214"/>
      <c r="AR746" s="214"/>
      <c r="AS746" s="214"/>
      <c r="AT746" s="214"/>
      <c r="AU746" s="214"/>
      <c r="AV746" s="214"/>
      <c r="AW746" s="214"/>
      <c r="AX746" s="214"/>
      <c r="AY746" s="214"/>
      <c r="AZ746" s="214"/>
      <c r="BA746" s="214"/>
      <c r="BB746" s="214"/>
      <c r="BC746" s="214"/>
      <c r="BD746" s="214"/>
      <c r="BE746" s="214"/>
      <c r="BF746" s="214"/>
      <c r="BG746" s="214"/>
      <c r="BH746" s="214"/>
      <c r="BI746" s="214"/>
      <c r="BJ746" s="214"/>
      <c r="BK746" s="214"/>
      <c r="BL746" s="214"/>
      <c r="BM746" s="214"/>
      <c r="BN746" s="214"/>
      <c r="BO746" s="214"/>
      <c r="BP746" s="214"/>
      <c r="BQ746" s="214"/>
    </row>
    <row r="747" spans="1:69" x14ac:dyDescent="0.2">
      <c r="A747" s="214"/>
      <c r="B747" s="214"/>
      <c r="C747" s="214"/>
      <c r="D747" s="214"/>
      <c r="E747" s="214"/>
      <c r="F747" s="214"/>
      <c r="G747" s="214"/>
      <c r="H747" s="214"/>
      <c r="I747" s="214"/>
      <c r="J747" s="214"/>
      <c r="K747" s="214"/>
      <c r="L747" s="214"/>
      <c r="M747" s="214"/>
      <c r="N747" s="214"/>
      <c r="O747" s="214"/>
      <c r="P747" s="214"/>
      <c r="Q747" s="214"/>
      <c r="R747" s="214"/>
      <c r="S747" s="214"/>
      <c r="T747" s="214"/>
      <c r="U747" s="214"/>
      <c r="V747" s="214"/>
      <c r="W747" s="214"/>
      <c r="X747" s="214"/>
      <c r="Y747" s="214"/>
      <c r="Z747" s="214"/>
      <c r="AA747" s="214"/>
      <c r="AB747" s="214"/>
      <c r="AC747" s="214"/>
      <c r="AD747" s="214"/>
      <c r="AE747" s="214"/>
      <c r="AF747" s="214"/>
      <c r="AG747" s="214"/>
      <c r="AH747" s="214"/>
      <c r="AI747" s="214"/>
      <c r="AJ747" s="214"/>
      <c r="AK747" s="214"/>
      <c r="AL747" s="214"/>
      <c r="AM747" s="214"/>
      <c r="AN747" s="214"/>
      <c r="AO747" s="214"/>
      <c r="AP747" s="214"/>
      <c r="AQ747" s="214"/>
      <c r="AR747" s="214"/>
      <c r="AS747" s="214"/>
      <c r="AT747" s="214"/>
      <c r="AU747" s="214"/>
      <c r="AV747" s="214"/>
      <c r="AW747" s="214"/>
      <c r="AX747" s="214"/>
      <c r="AY747" s="214"/>
      <c r="AZ747" s="214"/>
      <c r="BA747" s="214"/>
      <c r="BB747" s="214"/>
      <c r="BC747" s="214"/>
      <c r="BD747" s="214"/>
      <c r="BE747" s="214"/>
      <c r="BF747" s="214"/>
      <c r="BG747" s="214"/>
      <c r="BH747" s="214"/>
      <c r="BI747" s="214"/>
      <c r="BJ747" s="214"/>
      <c r="BK747" s="214"/>
      <c r="BL747" s="214"/>
      <c r="BM747" s="214"/>
      <c r="BN747" s="214"/>
      <c r="BO747" s="214"/>
      <c r="BP747" s="214"/>
      <c r="BQ747" s="214"/>
    </row>
    <row r="748" spans="1:69" x14ac:dyDescent="0.2">
      <c r="A748" s="214"/>
      <c r="B748" s="214"/>
      <c r="C748" s="214"/>
      <c r="D748" s="214"/>
      <c r="E748" s="214"/>
      <c r="F748" s="214"/>
      <c r="G748" s="214"/>
      <c r="H748" s="214"/>
      <c r="I748" s="214"/>
      <c r="J748" s="214"/>
      <c r="K748" s="214"/>
      <c r="L748" s="214"/>
      <c r="M748" s="214"/>
      <c r="N748" s="214"/>
      <c r="O748" s="214"/>
      <c r="P748" s="214"/>
      <c r="Q748" s="214"/>
      <c r="R748" s="214"/>
      <c r="S748" s="214"/>
      <c r="T748" s="214"/>
      <c r="U748" s="214"/>
      <c r="V748" s="214"/>
      <c r="W748" s="214"/>
      <c r="X748" s="214"/>
      <c r="Y748" s="214"/>
      <c r="Z748" s="214"/>
      <c r="AA748" s="214"/>
      <c r="AB748" s="214"/>
      <c r="AC748" s="214"/>
      <c r="AD748" s="214"/>
      <c r="AE748" s="214"/>
      <c r="AF748" s="214"/>
      <c r="AG748" s="214"/>
      <c r="AH748" s="214"/>
      <c r="AI748" s="214"/>
      <c r="AJ748" s="214"/>
      <c r="AK748" s="214"/>
      <c r="AL748" s="214"/>
      <c r="AM748" s="214"/>
      <c r="AN748" s="214"/>
      <c r="AO748" s="214"/>
      <c r="AP748" s="214"/>
      <c r="AQ748" s="214"/>
      <c r="AR748" s="214"/>
      <c r="AS748" s="214"/>
      <c r="AT748" s="214"/>
      <c r="AU748" s="214"/>
      <c r="AV748" s="214"/>
      <c r="AW748" s="214"/>
      <c r="AX748" s="214"/>
      <c r="AY748" s="214"/>
      <c r="AZ748" s="214"/>
      <c r="BA748" s="214"/>
      <c r="BB748" s="214"/>
      <c r="BC748" s="214"/>
      <c r="BD748" s="214"/>
      <c r="BE748" s="214"/>
      <c r="BF748" s="214"/>
      <c r="BG748" s="214"/>
      <c r="BH748" s="214"/>
      <c r="BI748" s="214"/>
      <c r="BJ748" s="214"/>
      <c r="BK748" s="214"/>
      <c r="BL748" s="214"/>
      <c r="BM748" s="214"/>
      <c r="BN748" s="214"/>
      <c r="BO748" s="214"/>
      <c r="BP748" s="214"/>
      <c r="BQ748" s="214"/>
    </row>
    <row r="749" spans="1:69" x14ac:dyDescent="0.2">
      <c r="A749" s="214"/>
      <c r="B749" s="214"/>
      <c r="C749" s="214"/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4"/>
      <c r="T749" s="214"/>
      <c r="U749" s="214"/>
      <c r="V749" s="214"/>
      <c r="W749" s="214"/>
      <c r="X749" s="214"/>
      <c r="Y749" s="214"/>
      <c r="Z749" s="214"/>
      <c r="AA749" s="214"/>
      <c r="AB749" s="214"/>
      <c r="AC749" s="214"/>
      <c r="AD749" s="214"/>
      <c r="AE749" s="214"/>
      <c r="AF749" s="214"/>
      <c r="AG749" s="214"/>
      <c r="AH749" s="214"/>
      <c r="AI749" s="214"/>
      <c r="AJ749" s="214"/>
      <c r="AK749" s="214"/>
      <c r="AL749" s="214"/>
      <c r="AM749" s="214"/>
      <c r="AN749" s="214"/>
      <c r="AO749" s="214"/>
      <c r="AP749" s="214"/>
      <c r="AQ749" s="214"/>
      <c r="AR749" s="214"/>
      <c r="AS749" s="214"/>
      <c r="AT749" s="214"/>
      <c r="AU749" s="214"/>
      <c r="AV749" s="214"/>
      <c r="AW749" s="214"/>
      <c r="AX749" s="214"/>
      <c r="AY749" s="214"/>
      <c r="AZ749" s="214"/>
      <c r="BA749" s="214"/>
      <c r="BB749" s="214"/>
      <c r="BC749" s="214"/>
      <c r="BD749" s="214"/>
      <c r="BE749" s="214"/>
      <c r="BF749" s="214"/>
      <c r="BG749" s="214"/>
      <c r="BH749" s="214"/>
      <c r="BI749" s="214"/>
      <c r="BJ749" s="214"/>
      <c r="BK749" s="214"/>
      <c r="BL749" s="214"/>
      <c r="BM749" s="214"/>
      <c r="BN749" s="214"/>
      <c r="BO749" s="214"/>
      <c r="BP749" s="214"/>
      <c r="BQ749" s="214"/>
    </row>
    <row r="750" spans="1:69" x14ac:dyDescent="0.2">
      <c r="A750" s="214"/>
      <c r="B750" s="214"/>
      <c r="C750" s="214"/>
      <c r="D750" s="214"/>
      <c r="E750" s="214"/>
      <c r="F750" s="214"/>
      <c r="G750" s="214"/>
      <c r="H750" s="214"/>
      <c r="I750" s="214"/>
      <c r="J750" s="214"/>
      <c r="K750" s="214"/>
      <c r="L750" s="214"/>
      <c r="M750" s="214"/>
      <c r="N750" s="214"/>
      <c r="O750" s="214"/>
      <c r="P750" s="214"/>
      <c r="Q750" s="214"/>
      <c r="R750" s="214"/>
      <c r="S750" s="214"/>
      <c r="T750" s="214"/>
      <c r="U750" s="214"/>
      <c r="V750" s="214"/>
      <c r="W750" s="214"/>
      <c r="X750" s="214"/>
      <c r="Y750" s="214"/>
      <c r="Z750" s="214"/>
      <c r="AA750" s="214"/>
      <c r="AB750" s="214"/>
      <c r="AC750" s="214"/>
      <c r="AD750" s="214"/>
      <c r="AE750" s="214"/>
      <c r="AF750" s="214"/>
      <c r="AG750" s="214"/>
      <c r="AH750" s="214"/>
      <c r="AI750" s="214"/>
      <c r="AJ750" s="214"/>
      <c r="AK750" s="214"/>
      <c r="AL750" s="214"/>
      <c r="AM750" s="214"/>
      <c r="AN750" s="214"/>
      <c r="AO750" s="214"/>
      <c r="AP750" s="214"/>
      <c r="AQ750" s="214"/>
      <c r="AR750" s="214"/>
      <c r="AS750" s="214"/>
      <c r="AT750" s="214"/>
      <c r="AU750" s="214"/>
      <c r="AV750" s="214"/>
      <c r="AW750" s="214"/>
      <c r="AX750" s="214"/>
      <c r="AY750" s="214"/>
      <c r="AZ750" s="214"/>
      <c r="BA750" s="214"/>
      <c r="BB750" s="214"/>
      <c r="BC750" s="214"/>
      <c r="BD750" s="214"/>
      <c r="BE750" s="214"/>
      <c r="BF750" s="214"/>
      <c r="BG750" s="214"/>
      <c r="BH750" s="214"/>
      <c r="BI750" s="214"/>
      <c r="BJ750" s="214"/>
      <c r="BK750" s="214"/>
      <c r="BL750" s="214"/>
      <c r="BM750" s="214"/>
      <c r="BN750" s="214"/>
      <c r="BO750" s="214"/>
      <c r="BP750" s="214"/>
      <c r="BQ750" s="214"/>
    </row>
    <row r="751" spans="1:69" x14ac:dyDescent="0.2">
      <c r="A751" s="214"/>
      <c r="B751" s="214"/>
      <c r="C751" s="214"/>
      <c r="D751" s="214"/>
      <c r="E751" s="214"/>
      <c r="F751" s="214"/>
      <c r="G751" s="214"/>
      <c r="H751" s="214"/>
      <c r="I751" s="214"/>
      <c r="J751" s="214"/>
      <c r="K751" s="214"/>
      <c r="L751" s="214"/>
      <c r="M751" s="214"/>
      <c r="N751" s="214"/>
      <c r="O751" s="214"/>
      <c r="P751" s="214"/>
      <c r="Q751" s="214"/>
      <c r="R751" s="214"/>
      <c r="S751" s="214"/>
      <c r="T751" s="214"/>
      <c r="U751" s="214"/>
      <c r="V751" s="214"/>
      <c r="W751" s="214"/>
      <c r="X751" s="214"/>
      <c r="Y751" s="214"/>
      <c r="Z751" s="214"/>
      <c r="AA751" s="214"/>
      <c r="AB751" s="214"/>
      <c r="AC751" s="214"/>
      <c r="AD751" s="214"/>
      <c r="AE751" s="214"/>
      <c r="AF751" s="214"/>
      <c r="AG751" s="214"/>
      <c r="AH751" s="214"/>
      <c r="AI751" s="214"/>
      <c r="AJ751" s="214"/>
      <c r="AK751" s="214"/>
      <c r="AL751" s="214"/>
      <c r="AM751" s="214"/>
      <c r="AN751" s="214"/>
      <c r="AO751" s="214"/>
      <c r="AP751" s="214"/>
      <c r="AQ751" s="214"/>
      <c r="AR751" s="214"/>
      <c r="AS751" s="214"/>
      <c r="AT751" s="214"/>
      <c r="AU751" s="214"/>
      <c r="AV751" s="214"/>
      <c r="AW751" s="214"/>
      <c r="AX751" s="214"/>
      <c r="AY751" s="214"/>
      <c r="AZ751" s="214"/>
      <c r="BA751" s="214"/>
      <c r="BB751" s="214"/>
      <c r="BC751" s="214"/>
      <c r="BD751" s="214"/>
      <c r="BE751" s="214"/>
      <c r="BF751" s="214"/>
      <c r="BG751" s="214"/>
      <c r="BH751" s="214"/>
      <c r="BI751" s="214"/>
      <c r="BJ751" s="214"/>
      <c r="BK751" s="214"/>
      <c r="BL751" s="214"/>
      <c r="BM751" s="214"/>
      <c r="BN751" s="214"/>
      <c r="BO751" s="214"/>
      <c r="BP751" s="214"/>
      <c r="BQ751" s="214"/>
    </row>
    <row r="752" spans="1:69" x14ac:dyDescent="0.2">
      <c r="A752" s="214"/>
      <c r="B752" s="214"/>
      <c r="C752" s="214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4"/>
      <c r="AK752" s="214"/>
      <c r="AL752" s="214"/>
      <c r="AM752" s="214"/>
      <c r="AN752" s="214"/>
      <c r="AO752" s="214"/>
      <c r="AP752" s="214"/>
      <c r="AQ752" s="214"/>
      <c r="AR752" s="214"/>
      <c r="AS752" s="214"/>
      <c r="AT752" s="214"/>
      <c r="AU752" s="214"/>
      <c r="AV752" s="214"/>
      <c r="AW752" s="214"/>
      <c r="AX752" s="214"/>
      <c r="AY752" s="214"/>
      <c r="AZ752" s="214"/>
      <c r="BA752" s="214"/>
      <c r="BB752" s="214"/>
      <c r="BC752" s="214"/>
      <c r="BD752" s="214"/>
      <c r="BE752" s="214"/>
      <c r="BF752" s="214"/>
      <c r="BG752" s="214"/>
      <c r="BH752" s="214"/>
      <c r="BI752" s="214"/>
      <c r="BJ752" s="214"/>
      <c r="BK752" s="214"/>
      <c r="BL752" s="214"/>
      <c r="BM752" s="214"/>
      <c r="BN752" s="214"/>
      <c r="BO752" s="214"/>
      <c r="BP752" s="214"/>
      <c r="BQ752" s="214"/>
    </row>
    <row r="753" spans="1:69" x14ac:dyDescent="0.2">
      <c r="A753" s="214"/>
      <c r="B753" s="214"/>
      <c r="C753" s="214"/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4"/>
      <c r="T753" s="214"/>
      <c r="U753" s="214"/>
      <c r="V753" s="214"/>
      <c r="W753" s="214"/>
      <c r="X753" s="214"/>
      <c r="Y753" s="214"/>
      <c r="Z753" s="214"/>
      <c r="AA753" s="214"/>
      <c r="AB753" s="214"/>
      <c r="AC753" s="214"/>
      <c r="AD753" s="214"/>
      <c r="AE753" s="214"/>
      <c r="AF753" s="214"/>
      <c r="AG753" s="214"/>
      <c r="AH753" s="214"/>
      <c r="AI753" s="214"/>
      <c r="AJ753" s="214"/>
      <c r="AK753" s="214"/>
      <c r="AL753" s="214"/>
      <c r="AM753" s="214"/>
      <c r="AN753" s="214"/>
      <c r="AO753" s="214"/>
      <c r="AP753" s="214"/>
      <c r="AQ753" s="214"/>
      <c r="AR753" s="214"/>
      <c r="AS753" s="214"/>
      <c r="AT753" s="214"/>
      <c r="AU753" s="214"/>
      <c r="AV753" s="214"/>
      <c r="AW753" s="214"/>
      <c r="AX753" s="214"/>
      <c r="AY753" s="214"/>
      <c r="AZ753" s="214"/>
      <c r="BA753" s="214"/>
      <c r="BB753" s="214"/>
      <c r="BC753" s="214"/>
      <c r="BD753" s="214"/>
      <c r="BE753" s="214"/>
      <c r="BF753" s="214"/>
      <c r="BG753" s="214"/>
      <c r="BH753" s="214"/>
      <c r="BI753" s="214"/>
      <c r="BJ753" s="214"/>
      <c r="BK753" s="214"/>
      <c r="BL753" s="214"/>
      <c r="BM753" s="214"/>
      <c r="BN753" s="214"/>
      <c r="BO753" s="214"/>
      <c r="BP753" s="214"/>
      <c r="BQ753" s="214"/>
    </row>
    <row r="754" spans="1:69" x14ac:dyDescent="0.2">
      <c r="A754" s="214"/>
      <c r="B754" s="214"/>
      <c r="C754" s="214"/>
      <c r="D754" s="214"/>
      <c r="E754" s="214"/>
      <c r="F754" s="214"/>
      <c r="G754" s="214"/>
      <c r="H754" s="214"/>
      <c r="I754" s="214"/>
      <c r="J754" s="214"/>
      <c r="K754" s="214"/>
      <c r="L754" s="214"/>
      <c r="M754" s="214"/>
      <c r="N754" s="214"/>
      <c r="O754" s="214"/>
      <c r="P754" s="214"/>
      <c r="Q754" s="214"/>
      <c r="R754" s="214"/>
      <c r="S754" s="214"/>
      <c r="T754" s="214"/>
      <c r="U754" s="214"/>
      <c r="V754" s="214"/>
      <c r="W754" s="214"/>
      <c r="X754" s="214"/>
      <c r="Y754" s="214"/>
      <c r="Z754" s="214"/>
      <c r="AA754" s="214"/>
      <c r="AB754" s="214"/>
      <c r="AC754" s="214"/>
      <c r="AD754" s="214"/>
      <c r="AE754" s="214"/>
      <c r="AF754" s="214"/>
      <c r="AG754" s="214"/>
      <c r="AH754" s="214"/>
      <c r="AI754" s="214"/>
      <c r="AJ754" s="214"/>
      <c r="AK754" s="214"/>
      <c r="AL754" s="214"/>
      <c r="AM754" s="214"/>
      <c r="AN754" s="214"/>
      <c r="AO754" s="214"/>
      <c r="AP754" s="214"/>
      <c r="AQ754" s="214"/>
      <c r="AR754" s="214"/>
      <c r="AS754" s="214"/>
      <c r="AT754" s="214"/>
      <c r="AU754" s="214"/>
      <c r="AV754" s="214"/>
      <c r="AW754" s="214"/>
      <c r="AX754" s="214"/>
      <c r="AY754" s="214"/>
      <c r="AZ754" s="214"/>
      <c r="BA754" s="214"/>
      <c r="BB754" s="214"/>
      <c r="BC754" s="214"/>
      <c r="BD754" s="214"/>
      <c r="BE754" s="214"/>
      <c r="BF754" s="214"/>
      <c r="BG754" s="214"/>
      <c r="BH754" s="214"/>
      <c r="BI754" s="214"/>
      <c r="BJ754" s="214"/>
      <c r="BK754" s="214"/>
      <c r="BL754" s="214"/>
      <c r="BM754" s="214"/>
      <c r="BN754" s="214"/>
      <c r="BO754" s="214"/>
      <c r="BP754" s="214"/>
      <c r="BQ754" s="214"/>
    </row>
    <row r="755" spans="1:69" x14ac:dyDescent="0.2">
      <c r="A755" s="214"/>
      <c r="B755" s="214"/>
      <c r="C755" s="214"/>
      <c r="D755" s="214"/>
      <c r="E755" s="214"/>
      <c r="F755" s="214"/>
      <c r="G755" s="214"/>
      <c r="H755" s="214"/>
      <c r="I755" s="214"/>
      <c r="J755" s="214"/>
      <c r="K755" s="214"/>
      <c r="L755" s="214"/>
      <c r="M755" s="214"/>
      <c r="N755" s="214"/>
      <c r="O755" s="214"/>
      <c r="P755" s="214"/>
      <c r="Q755" s="214"/>
      <c r="R755" s="214"/>
      <c r="S755" s="214"/>
      <c r="T755" s="214"/>
      <c r="U755" s="214"/>
      <c r="V755" s="214"/>
      <c r="W755" s="214"/>
      <c r="X755" s="214"/>
      <c r="Y755" s="214"/>
      <c r="Z755" s="214"/>
      <c r="AA755" s="214"/>
      <c r="AB755" s="214"/>
      <c r="AC755" s="214"/>
      <c r="AD755" s="214"/>
      <c r="AE755" s="214"/>
      <c r="AF755" s="214"/>
      <c r="AG755" s="214"/>
      <c r="AH755" s="214"/>
      <c r="AI755" s="214"/>
      <c r="AJ755" s="214"/>
      <c r="AK755" s="214"/>
      <c r="AL755" s="214"/>
      <c r="AM755" s="214"/>
      <c r="AN755" s="214"/>
      <c r="AO755" s="214"/>
      <c r="AP755" s="214"/>
      <c r="AQ755" s="214"/>
      <c r="AR755" s="214"/>
      <c r="AS755" s="214"/>
      <c r="AT755" s="214"/>
      <c r="AU755" s="214"/>
      <c r="AV755" s="214"/>
      <c r="AW755" s="214"/>
      <c r="AX755" s="214"/>
      <c r="AY755" s="214"/>
      <c r="AZ755" s="214"/>
      <c r="BA755" s="214"/>
      <c r="BB755" s="214"/>
      <c r="BC755" s="214"/>
      <c r="BD755" s="214"/>
      <c r="BE755" s="214"/>
      <c r="BF755" s="214"/>
      <c r="BG755" s="214"/>
      <c r="BH755" s="214"/>
      <c r="BI755" s="214"/>
      <c r="BJ755" s="214"/>
      <c r="BK755" s="214"/>
      <c r="BL755" s="214"/>
      <c r="BM755" s="214"/>
      <c r="BN755" s="214"/>
      <c r="BO755" s="214"/>
      <c r="BP755" s="214"/>
      <c r="BQ755" s="214"/>
    </row>
    <row r="756" spans="1:69" x14ac:dyDescent="0.2">
      <c r="A756" s="214"/>
      <c r="B756" s="214"/>
      <c r="C756" s="214"/>
      <c r="D756" s="214"/>
      <c r="E756" s="214"/>
      <c r="F756" s="214"/>
      <c r="G756" s="214"/>
      <c r="H756" s="214"/>
      <c r="I756" s="214"/>
      <c r="J756" s="214"/>
      <c r="K756" s="214"/>
      <c r="L756" s="214"/>
      <c r="M756" s="214"/>
      <c r="N756" s="214"/>
      <c r="O756" s="214"/>
      <c r="P756" s="214"/>
      <c r="Q756" s="214"/>
      <c r="R756" s="214"/>
      <c r="S756" s="214"/>
      <c r="T756" s="214"/>
      <c r="U756" s="214"/>
      <c r="V756" s="214"/>
      <c r="W756" s="214"/>
      <c r="X756" s="214"/>
      <c r="Y756" s="214"/>
      <c r="Z756" s="214"/>
      <c r="AA756" s="214"/>
      <c r="AB756" s="214"/>
      <c r="AC756" s="214"/>
      <c r="AD756" s="214"/>
      <c r="AE756" s="214"/>
      <c r="AF756" s="214"/>
      <c r="AG756" s="214"/>
      <c r="AH756" s="214"/>
      <c r="AI756" s="214"/>
      <c r="AJ756" s="214"/>
      <c r="AK756" s="214"/>
      <c r="AL756" s="214"/>
      <c r="AM756" s="214"/>
      <c r="AN756" s="214"/>
      <c r="AO756" s="214"/>
      <c r="AP756" s="214"/>
      <c r="AQ756" s="214"/>
      <c r="AR756" s="214"/>
      <c r="AS756" s="214"/>
      <c r="AT756" s="214"/>
      <c r="AU756" s="214"/>
      <c r="AV756" s="214"/>
      <c r="AW756" s="214"/>
      <c r="AX756" s="214"/>
      <c r="AY756" s="214"/>
      <c r="AZ756" s="214"/>
      <c r="BA756" s="214"/>
      <c r="BB756" s="214"/>
      <c r="BC756" s="214"/>
      <c r="BD756" s="214"/>
      <c r="BE756" s="214"/>
      <c r="BF756" s="214"/>
      <c r="BG756" s="214"/>
      <c r="BH756" s="214"/>
      <c r="BI756" s="214"/>
      <c r="BJ756" s="214"/>
      <c r="BK756" s="214"/>
      <c r="BL756" s="214"/>
      <c r="BM756" s="214"/>
      <c r="BN756" s="214"/>
      <c r="BO756" s="214"/>
      <c r="BP756" s="214"/>
      <c r="BQ756" s="214"/>
    </row>
    <row r="757" spans="1:69" x14ac:dyDescent="0.2">
      <c r="A757" s="214"/>
      <c r="B757" s="214"/>
      <c r="C757" s="214"/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4"/>
      <c r="T757" s="214"/>
      <c r="U757" s="214"/>
      <c r="V757" s="214"/>
      <c r="W757" s="214"/>
      <c r="X757" s="214"/>
      <c r="Y757" s="214"/>
      <c r="Z757" s="214"/>
      <c r="AA757" s="214"/>
      <c r="AB757" s="214"/>
      <c r="AC757" s="214"/>
      <c r="AD757" s="214"/>
      <c r="AE757" s="214"/>
      <c r="AF757" s="214"/>
      <c r="AG757" s="214"/>
      <c r="AH757" s="214"/>
      <c r="AI757" s="214"/>
      <c r="AJ757" s="214"/>
      <c r="AK757" s="214"/>
      <c r="AL757" s="214"/>
      <c r="AM757" s="214"/>
      <c r="AN757" s="214"/>
      <c r="AO757" s="214"/>
      <c r="AP757" s="214"/>
      <c r="AQ757" s="214"/>
      <c r="AR757" s="214"/>
      <c r="AS757" s="214"/>
      <c r="AT757" s="214"/>
      <c r="AU757" s="214"/>
      <c r="AV757" s="214"/>
      <c r="AW757" s="214"/>
      <c r="AX757" s="214"/>
      <c r="AY757" s="214"/>
      <c r="AZ757" s="214"/>
      <c r="BA757" s="214"/>
      <c r="BB757" s="214"/>
      <c r="BC757" s="214"/>
      <c r="BD757" s="214"/>
      <c r="BE757" s="214"/>
      <c r="BF757" s="214"/>
      <c r="BG757" s="214"/>
      <c r="BH757" s="214"/>
      <c r="BI757" s="214"/>
      <c r="BJ757" s="214"/>
      <c r="BK757" s="214"/>
      <c r="BL757" s="214"/>
      <c r="BM757" s="214"/>
      <c r="BN757" s="214"/>
      <c r="BO757" s="214"/>
      <c r="BP757" s="214"/>
      <c r="BQ757" s="214"/>
    </row>
    <row r="758" spans="1:69" x14ac:dyDescent="0.2">
      <c r="A758" s="214"/>
      <c r="B758" s="214"/>
      <c r="C758" s="214"/>
      <c r="D758" s="214"/>
      <c r="E758" s="214"/>
      <c r="F758" s="214"/>
      <c r="G758" s="214"/>
      <c r="H758" s="214"/>
      <c r="I758" s="214"/>
      <c r="J758" s="214"/>
      <c r="K758" s="214"/>
      <c r="L758" s="214"/>
      <c r="M758" s="214"/>
      <c r="N758" s="214"/>
      <c r="O758" s="214"/>
      <c r="P758" s="214"/>
      <c r="Q758" s="214"/>
      <c r="R758" s="214"/>
      <c r="S758" s="214"/>
      <c r="T758" s="214"/>
      <c r="U758" s="214"/>
      <c r="V758" s="214"/>
      <c r="W758" s="214"/>
      <c r="X758" s="214"/>
      <c r="Y758" s="214"/>
      <c r="Z758" s="214"/>
      <c r="AA758" s="214"/>
      <c r="AB758" s="214"/>
      <c r="AC758" s="214"/>
      <c r="AD758" s="214"/>
      <c r="AE758" s="214"/>
      <c r="AF758" s="214"/>
      <c r="AG758" s="214"/>
      <c r="AH758" s="214"/>
      <c r="AI758" s="214"/>
      <c r="AJ758" s="214"/>
      <c r="AK758" s="214"/>
      <c r="AL758" s="214"/>
      <c r="AM758" s="214"/>
      <c r="AN758" s="214"/>
      <c r="AO758" s="214"/>
      <c r="AP758" s="214"/>
      <c r="AQ758" s="214"/>
      <c r="AR758" s="214"/>
      <c r="AS758" s="214"/>
      <c r="AT758" s="214"/>
      <c r="AU758" s="214"/>
      <c r="AV758" s="214"/>
      <c r="AW758" s="214"/>
      <c r="AX758" s="214"/>
      <c r="AY758" s="214"/>
      <c r="AZ758" s="214"/>
      <c r="BA758" s="214"/>
      <c r="BB758" s="214"/>
      <c r="BC758" s="214"/>
      <c r="BD758" s="214"/>
      <c r="BE758" s="214"/>
      <c r="BF758" s="214"/>
      <c r="BG758" s="214"/>
      <c r="BH758" s="214"/>
      <c r="BI758" s="214"/>
      <c r="BJ758" s="214"/>
      <c r="BK758" s="214"/>
      <c r="BL758" s="214"/>
      <c r="BM758" s="214"/>
      <c r="BN758" s="214"/>
      <c r="BO758" s="214"/>
      <c r="BP758" s="214"/>
      <c r="BQ758" s="214"/>
    </row>
    <row r="759" spans="1:69" x14ac:dyDescent="0.2">
      <c r="A759" s="214"/>
      <c r="B759" s="214"/>
      <c r="C759" s="214"/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4"/>
      <c r="T759" s="214"/>
      <c r="U759" s="214"/>
      <c r="V759" s="214"/>
      <c r="W759" s="214"/>
      <c r="X759" s="214"/>
      <c r="Y759" s="214"/>
      <c r="Z759" s="214"/>
      <c r="AA759" s="214"/>
      <c r="AB759" s="214"/>
      <c r="AC759" s="214"/>
      <c r="AD759" s="214"/>
      <c r="AE759" s="214"/>
      <c r="AF759" s="214"/>
      <c r="AG759" s="214"/>
      <c r="AH759" s="214"/>
      <c r="AI759" s="214"/>
      <c r="AJ759" s="214"/>
      <c r="AK759" s="214"/>
      <c r="AL759" s="214"/>
      <c r="AM759" s="214"/>
      <c r="AN759" s="214"/>
      <c r="AO759" s="214"/>
      <c r="AP759" s="214"/>
      <c r="AQ759" s="214"/>
      <c r="AR759" s="214"/>
      <c r="AS759" s="214"/>
      <c r="AT759" s="214"/>
      <c r="AU759" s="214"/>
      <c r="AV759" s="214"/>
      <c r="AW759" s="214"/>
      <c r="AX759" s="214"/>
      <c r="AY759" s="214"/>
      <c r="AZ759" s="214"/>
      <c r="BA759" s="214"/>
      <c r="BB759" s="214"/>
      <c r="BC759" s="214"/>
      <c r="BD759" s="214"/>
      <c r="BE759" s="214"/>
      <c r="BF759" s="214"/>
      <c r="BG759" s="214"/>
      <c r="BH759" s="214"/>
      <c r="BI759" s="214"/>
      <c r="BJ759" s="214"/>
      <c r="BK759" s="214"/>
      <c r="BL759" s="214"/>
      <c r="BM759" s="214"/>
      <c r="BN759" s="214"/>
      <c r="BO759" s="214"/>
      <c r="BP759" s="214"/>
      <c r="BQ759" s="214"/>
    </row>
    <row r="760" spans="1:69" x14ac:dyDescent="0.2">
      <c r="A760" s="214"/>
      <c r="B760" s="214"/>
      <c r="C760" s="214"/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4"/>
      <c r="T760" s="214"/>
      <c r="U760" s="214"/>
      <c r="V760" s="214"/>
      <c r="W760" s="214"/>
      <c r="X760" s="214"/>
      <c r="Y760" s="214"/>
      <c r="Z760" s="214"/>
      <c r="AA760" s="214"/>
      <c r="AB760" s="214"/>
      <c r="AC760" s="214"/>
      <c r="AD760" s="214"/>
      <c r="AE760" s="214"/>
      <c r="AF760" s="214"/>
      <c r="AG760" s="214"/>
      <c r="AH760" s="214"/>
      <c r="AI760" s="214"/>
      <c r="AJ760" s="214"/>
      <c r="AK760" s="214"/>
      <c r="AL760" s="214"/>
      <c r="AM760" s="214"/>
      <c r="AN760" s="214"/>
      <c r="AO760" s="214"/>
      <c r="AP760" s="214"/>
      <c r="AQ760" s="214"/>
      <c r="AR760" s="214"/>
      <c r="AS760" s="214"/>
      <c r="AT760" s="214"/>
      <c r="AU760" s="214"/>
      <c r="AV760" s="214"/>
      <c r="AW760" s="214"/>
      <c r="AX760" s="214"/>
      <c r="AY760" s="214"/>
      <c r="AZ760" s="214"/>
      <c r="BA760" s="214"/>
      <c r="BB760" s="214"/>
      <c r="BC760" s="214"/>
      <c r="BD760" s="214"/>
      <c r="BE760" s="214"/>
      <c r="BF760" s="214"/>
      <c r="BG760" s="214"/>
      <c r="BH760" s="214"/>
      <c r="BI760" s="214"/>
      <c r="BJ760" s="214"/>
      <c r="BK760" s="214"/>
      <c r="BL760" s="214"/>
      <c r="BM760" s="214"/>
      <c r="BN760" s="214"/>
      <c r="BO760" s="214"/>
      <c r="BP760" s="214"/>
      <c r="BQ760" s="214"/>
    </row>
    <row r="761" spans="1:69" x14ac:dyDescent="0.2">
      <c r="A761" s="214"/>
      <c r="B761" s="214"/>
      <c r="C761" s="214"/>
      <c r="D761" s="214"/>
      <c r="E761" s="214"/>
      <c r="F761" s="214"/>
      <c r="G761" s="214"/>
      <c r="H761" s="214"/>
      <c r="I761" s="214"/>
      <c r="J761" s="214"/>
      <c r="K761" s="214"/>
      <c r="L761" s="214"/>
      <c r="M761" s="214"/>
      <c r="N761" s="214"/>
      <c r="O761" s="214"/>
      <c r="P761" s="214"/>
      <c r="Q761" s="214"/>
      <c r="R761" s="214"/>
      <c r="S761" s="214"/>
      <c r="T761" s="214"/>
      <c r="U761" s="214"/>
      <c r="V761" s="214"/>
      <c r="W761" s="214"/>
      <c r="X761" s="214"/>
      <c r="Y761" s="214"/>
      <c r="Z761" s="214"/>
      <c r="AA761" s="214"/>
      <c r="AB761" s="214"/>
      <c r="AC761" s="214"/>
      <c r="AD761" s="214"/>
      <c r="AE761" s="214"/>
      <c r="AF761" s="214"/>
      <c r="AG761" s="214"/>
      <c r="AH761" s="214"/>
      <c r="AI761" s="214"/>
      <c r="AJ761" s="214"/>
      <c r="AK761" s="214"/>
      <c r="AL761" s="214"/>
      <c r="AM761" s="214"/>
      <c r="AN761" s="214"/>
      <c r="AO761" s="214"/>
      <c r="AP761" s="214"/>
      <c r="AQ761" s="214"/>
      <c r="AR761" s="214"/>
      <c r="AS761" s="214"/>
      <c r="AT761" s="214"/>
      <c r="AU761" s="214"/>
      <c r="AV761" s="214"/>
      <c r="AW761" s="214"/>
      <c r="AX761" s="214"/>
      <c r="AY761" s="214"/>
      <c r="AZ761" s="214"/>
      <c r="BA761" s="214"/>
      <c r="BB761" s="214"/>
      <c r="BC761" s="214"/>
      <c r="BD761" s="214"/>
      <c r="BE761" s="214"/>
      <c r="BF761" s="214"/>
      <c r="BG761" s="214"/>
      <c r="BH761" s="214"/>
      <c r="BI761" s="214"/>
      <c r="BJ761" s="214"/>
      <c r="BK761" s="214"/>
      <c r="BL761" s="214"/>
      <c r="BM761" s="214"/>
      <c r="BN761" s="214"/>
      <c r="BO761" s="214"/>
      <c r="BP761" s="214"/>
      <c r="BQ761" s="214"/>
    </row>
    <row r="762" spans="1:69" x14ac:dyDescent="0.2">
      <c r="A762" s="214"/>
      <c r="B762" s="214"/>
      <c r="C762" s="214"/>
      <c r="D762" s="214"/>
      <c r="E762" s="214"/>
      <c r="F762" s="214"/>
      <c r="G762" s="214"/>
      <c r="H762" s="214"/>
      <c r="I762" s="214"/>
      <c r="J762" s="214"/>
      <c r="K762" s="214"/>
      <c r="L762" s="214"/>
      <c r="M762" s="214"/>
      <c r="N762" s="214"/>
      <c r="O762" s="214"/>
      <c r="P762" s="214"/>
      <c r="Q762" s="214"/>
      <c r="R762" s="214"/>
      <c r="S762" s="214"/>
      <c r="T762" s="214"/>
      <c r="U762" s="214"/>
      <c r="V762" s="214"/>
      <c r="W762" s="214"/>
      <c r="X762" s="214"/>
      <c r="Y762" s="214"/>
      <c r="Z762" s="214"/>
      <c r="AA762" s="214"/>
      <c r="AB762" s="214"/>
      <c r="AC762" s="214"/>
      <c r="AD762" s="214"/>
      <c r="AE762" s="214"/>
      <c r="AF762" s="214"/>
      <c r="AG762" s="214"/>
      <c r="AH762" s="214"/>
      <c r="AI762" s="214"/>
      <c r="AJ762" s="214"/>
      <c r="AK762" s="214"/>
      <c r="AL762" s="214"/>
      <c r="AM762" s="214"/>
      <c r="AN762" s="214"/>
      <c r="AO762" s="214"/>
      <c r="AP762" s="214"/>
      <c r="AQ762" s="214"/>
      <c r="AR762" s="214"/>
      <c r="AS762" s="214"/>
      <c r="AT762" s="214"/>
      <c r="AU762" s="214"/>
      <c r="AV762" s="214"/>
      <c r="AW762" s="214"/>
      <c r="AX762" s="214"/>
      <c r="AY762" s="214"/>
      <c r="AZ762" s="214"/>
      <c r="BA762" s="214"/>
      <c r="BB762" s="214"/>
      <c r="BC762" s="214"/>
      <c r="BD762" s="214"/>
      <c r="BE762" s="214"/>
      <c r="BF762" s="214"/>
      <c r="BG762" s="214"/>
      <c r="BH762" s="214"/>
      <c r="BI762" s="214"/>
      <c r="BJ762" s="214"/>
      <c r="BK762" s="214"/>
      <c r="BL762" s="214"/>
      <c r="BM762" s="214"/>
      <c r="BN762" s="214"/>
      <c r="BO762" s="214"/>
      <c r="BP762" s="214"/>
      <c r="BQ762" s="214"/>
    </row>
    <row r="763" spans="1:69" x14ac:dyDescent="0.2">
      <c r="A763" s="214"/>
      <c r="B763" s="214"/>
      <c r="C763" s="214"/>
      <c r="D763" s="214"/>
      <c r="E763" s="214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4"/>
      <c r="T763" s="214"/>
      <c r="U763" s="214"/>
      <c r="V763" s="214"/>
      <c r="W763" s="214"/>
      <c r="X763" s="214"/>
      <c r="Y763" s="214"/>
      <c r="Z763" s="214"/>
      <c r="AA763" s="214"/>
      <c r="AB763" s="214"/>
      <c r="AC763" s="214"/>
      <c r="AD763" s="214"/>
      <c r="AE763" s="214"/>
      <c r="AF763" s="214"/>
      <c r="AG763" s="214"/>
      <c r="AH763" s="214"/>
      <c r="AI763" s="214"/>
      <c r="AJ763" s="214"/>
      <c r="AK763" s="214"/>
      <c r="AL763" s="214"/>
      <c r="AM763" s="214"/>
      <c r="AN763" s="214"/>
      <c r="AO763" s="214"/>
      <c r="AP763" s="214"/>
      <c r="AQ763" s="214"/>
      <c r="AR763" s="214"/>
      <c r="AS763" s="214"/>
      <c r="AT763" s="214"/>
      <c r="AU763" s="214"/>
      <c r="AV763" s="214"/>
      <c r="AW763" s="214"/>
      <c r="AX763" s="214"/>
      <c r="AY763" s="214"/>
      <c r="AZ763" s="214"/>
      <c r="BA763" s="214"/>
      <c r="BB763" s="214"/>
      <c r="BC763" s="214"/>
      <c r="BD763" s="214"/>
      <c r="BE763" s="214"/>
      <c r="BF763" s="214"/>
      <c r="BG763" s="214"/>
      <c r="BH763" s="214"/>
      <c r="BI763" s="214"/>
      <c r="BJ763" s="214"/>
      <c r="BK763" s="214"/>
      <c r="BL763" s="214"/>
      <c r="BM763" s="214"/>
      <c r="BN763" s="214"/>
      <c r="BO763" s="214"/>
      <c r="BP763" s="214"/>
      <c r="BQ763" s="214"/>
    </row>
    <row r="764" spans="1:69" x14ac:dyDescent="0.2">
      <c r="A764" s="214"/>
      <c r="B764" s="214"/>
      <c r="C764" s="214"/>
      <c r="D764" s="214"/>
      <c r="E764" s="214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4"/>
      <c r="T764" s="214"/>
      <c r="U764" s="214"/>
      <c r="V764" s="214"/>
      <c r="W764" s="214"/>
      <c r="X764" s="214"/>
      <c r="Y764" s="214"/>
      <c r="Z764" s="214"/>
      <c r="AA764" s="214"/>
      <c r="AB764" s="214"/>
      <c r="AC764" s="214"/>
      <c r="AD764" s="214"/>
      <c r="AE764" s="214"/>
      <c r="AF764" s="214"/>
      <c r="AG764" s="214"/>
      <c r="AH764" s="214"/>
      <c r="AI764" s="214"/>
      <c r="AJ764" s="214"/>
      <c r="AK764" s="214"/>
      <c r="AL764" s="214"/>
      <c r="AM764" s="214"/>
      <c r="AN764" s="214"/>
      <c r="AO764" s="214"/>
      <c r="AP764" s="214"/>
      <c r="AQ764" s="214"/>
      <c r="AR764" s="214"/>
      <c r="AS764" s="214"/>
      <c r="AT764" s="214"/>
      <c r="AU764" s="214"/>
      <c r="AV764" s="214"/>
      <c r="AW764" s="214"/>
      <c r="AX764" s="214"/>
      <c r="AY764" s="214"/>
      <c r="AZ764" s="214"/>
      <c r="BA764" s="214"/>
      <c r="BB764" s="214"/>
      <c r="BC764" s="214"/>
      <c r="BD764" s="214"/>
      <c r="BE764" s="214"/>
      <c r="BF764" s="214"/>
      <c r="BG764" s="214"/>
      <c r="BH764" s="214"/>
      <c r="BI764" s="214"/>
      <c r="BJ764" s="214"/>
      <c r="BK764" s="214"/>
      <c r="BL764" s="214"/>
      <c r="BM764" s="214"/>
      <c r="BN764" s="214"/>
      <c r="BO764" s="214"/>
      <c r="BP764" s="214"/>
      <c r="BQ764" s="214"/>
    </row>
    <row r="765" spans="1:69" x14ac:dyDescent="0.2">
      <c r="A765" s="214"/>
      <c r="B765" s="214"/>
      <c r="C765" s="214"/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4"/>
      <c r="T765" s="214"/>
      <c r="U765" s="214"/>
      <c r="V765" s="214"/>
      <c r="W765" s="214"/>
      <c r="X765" s="214"/>
      <c r="Y765" s="214"/>
      <c r="Z765" s="214"/>
      <c r="AA765" s="214"/>
      <c r="AB765" s="214"/>
      <c r="AC765" s="214"/>
      <c r="AD765" s="214"/>
      <c r="AE765" s="214"/>
      <c r="AF765" s="214"/>
      <c r="AG765" s="214"/>
      <c r="AH765" s="214"/>
      <c r="AI765" s="214"/>
      <c r="AJ765" s="214"/>
      <c r="AK765" s="214"/>
      <c r="AL765" s="214"/>
      <c r="AM765" s="214"/>
      <c r="AN765" s="214"/>
      <c r="AO765" s="214"/>
      <c r="AP765" s="214"/>
      <c r="AQ765" s="214"/>
      <c r="AR765" s="214"/>
      <c r="AS765" s="214"/>
      <c r="AT765" s="214"/>
      <c r="AU765" s="214"/>
      <c r="AV765" s="214"/>
      <c r="AW765" s="214"/>
      <c r="AX765" s="214"/>
      <c r="AY765" s="214"/>
      <c r="AZ765" s="214"/>
      <c r="BA765" s="214"/>
      <c r="BB765" s="214"/>
      <c r="BC765" s="214"/>
      <c r="BD765" s="214"/>
      <c r="BE765" s="214"/>
      <c r="BF765" s="214"/>
      <c r="BG765" s="214"/>
      <c r="BH765" s="214"/>
      <c r="BI765" s="214"/>
      <c r="BJ765" s="214"/>
      <c r="BK765" s="214"/>
      <c r="BL765" s="214"/>
      <c r="BM765" s="214"/>
      <c r="BN765" s="214"/>
      <c r="BO765" s="214"/>
      <c r="BP765" s="214"/>
      <c r="BQ765" s="214"/>
    </row>
    <row r="766" spans="1:69" x14ac:dyDescent="0.2">
      <c r="A766" s="214"/>
      <c r="B766" s="214"/>
      <c r="C766" s="214"/>
      <c r="D766" s="214"/>
      <c r="E766" s="214"/>
      <c r="F766" s="214"/>
      <c r="G766" s="214"/>
      <c r="H766" s="214"/>
      <c r="I766" s="214"/>
      <c r="J766" s="214"/>
      <c r="K766" s="214"/>
      <c r="L766" s="214"/>
      <c r="M766" s="214"/>
      <c r="N766" s="214"/>
      <c r="O766" s="214"/>
      <c r="P766" s="214"/>
      <c r="Q766" s="214"/>
      <c r="R766" s="214"/>
      <c r="S766" s="214"/>
      <c r="T766" s="214"/>
      <c r="U766" s="214"/>
      <c r="V766" s="214"/>
      <c r="W766" s="214"/>
      <c r="X766" s="214"/>
      <c r="Y766" s="214"/>
      <c r="Z766" s="214"/>
      <c r="AA766" s="214"/>
      <c r="AB766" s="214"/>
      <c r="AC766" s="214"/>
      <c r="AD766" s="214"/>
      <c r="AE766" s="214"/>
      <c r="AF766" s="214"/>
      <c r="AG766" s="214"/>
      <c r="AH766" s="214"/>
      <c r="AI766" s="214"/>
      <c r="AJ766" s="214"/>
      <c r="AK766" s="214"/>
      <c r="AL766" s="214"/>
      <c r="AM766" s="214"/>
      <c r="AN766" s="214"/>
      <c r="AO766" s="214"/>
      <c r="AP766" s="214"/>
      <c r="AQ766" s="214"/>
      <c r="AR766" s="214"/>
      <c r="AS766" s="214"/>
      <c r="AT766" s="214"/>
      <c r="AU766" s="214"/>
      <c r="AV766" s="214"/>
      <c r="AW766" s="214"/>
      <c r="AX766" s="214"/>
      <c r="AY766" s="214"/>
      <c r="AZ766" s="214"/>
      <c r="BA766" s="214"/>
      <c r="BB766" s="214"/>
      <c r="BC766" s="214"/>
      <c r="BD766" s="214"/>
      <c r="BE766" s="214"/>
      <c r="BF766" s="214"/>
      <c r="BG766" s="214"/>
      <c r="BH766" s="214"/>
      <c r="BI766" s="214"/>
      <c r="BJ766" s="214"/>
      <c r="BK766" s="214"/>
      <c r="BL766" s="214"/>
      <c r="BM766" s="214"/>
      <c r="BN766" s="214"/>
      <c r="BO766" s="214"/>
      <c r="BP766" s="214"/>
      <c r="BQ766" s="214"/>
    </row>
    <row r="767" spans="1:69" x14ac:dyDescent="0.2">
      <c r="A767" s="214"/>
      <c r="B767" s="214"/>
      <c r="C767" s="214"/>
      <c r="D767" s="214"/>
      <c r="E767" s="214"/>
      <c r="F767" s="214"/>
      <c r="G767" s="214"/>
      <c r="H767" s="214"/>
      <c r="I767" s="214"/>
      <c r="J767" s="214"/>
      <c r="K767" s="214"/>
      <c r="L767" s="214"/>
      <c r="M767" s="214"/>
      <c r="N767" s="214"/>
      <c r="O767" s="214"/>
      <c r="P767" s="214"/>
      <c r="Q767" s="214"/>
      <c r="R767" s="214"/>
      <c r="S767" s="214"/>
      <c r="T767" s="214"/>
      <c r="U767" s="214"/>
      <c r="V767" s="214"/>
      <c r="W767" s="214"/>
      <c r="X767" s="214"/>
      <c r="Y767" s="214"/>
      <c r="Z767" s="214"/>
      <c r="AA767" s="214"/>
      <c r="AB767" s="214"/>
      <c r="AC767" s="214"/>
      <c r="AD767" s="214"/>
      <c r="AE767" s="214"/>
      <c r="AF767" s="214"/>
      <c r="AG767" s="214"/>
      <c r="AH767" s="214"/>
      <c r="AI767" s="214"/>
      <c r="AJ767" s="214"/>
      <c r="AK767" s="214"/>
      <c r="AL767" s="214"/>
      <c r="AM767" s="214"/>
      <c r="AN767" s="214"/>
      <c r="AO767" s="214"/>
      <c r="AP767" s="214"/>
      <c r="AQ767" s="214"/>
      <c r="AR767" s="214"/>
      <c r="AS767" s="214"/>
      <c r="AT767" s="214"/>
      <c r="AU767" s="214"/>
      <c r="AV767" s="214"/>
      <c r="AW767" s="214"/>
      <c r="AX767" s="214"/>
      <c r="AY767" s="214"/>
      <c r="AZ767" s="214"/>
      <c r="BA767" s="214"/>
      <c r="BB767" s="214"/>
      <c r="BC767" s="214"/>
      <c r="BD767" s="214"/>
      <c r="BE767" s="214"/>
      <c r="BF767" s="214"/>
      <c r="BG767" s="214"/>
      <c r="BH767" s="214"/>
      <c r="BI767" s="214"/>
      <c r="BJ767" s="214"/>
      <c r="BK767" s="214"/>
      <c r="BL767" s="214"/>
      <c r="BM767" s="214"/>
      <c r="BN767" s="214"/>
      <c r="BO767" s="214"/>
      <c r="BP767" s="214"/>
      <c r="BQ767" s="214"/>
    </row>
    <row r="768" spans="1:69" x14ac:dyDescent="0.2">
      <c r="A768" s="214"/>
      <c r="B768" s="214"/>
      <c r="C768" s="214"/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4"/>
      <c r="T768" s="214"/>
      <c r="U768" s="214"/>
      <c r="V768" s="214"/>
      <c r="W768" s="214"/>
      <c r="X768" s="214"/>
      <c r="Y768" s="214"/>
      <c r="Z768" s="214"/>
      <c r="AA768" s="214"/>
      <c r="AB768" s="214"/>
      <c r="AC768" s="214"/>
      <c r="AD768" s="214"/>
      <c r="AE768" s="214"/>
      <c r="AF768" s="214"/>
      <c r="AG768" s="214"/>
      <c r="AH768" s="214"/>
      <c r="AI768" s="214"/>
      <c r="AJ768" s="214"/>
      <c r="AK768" s="214"/>
      <c r="AL768" s="214"/>
      <c r="AM768" s="214"/>
      <c r="AN768" s="214"/>
      <c r="AO768" s="214"/>
      <c r="AP768" s="214"/>
      <c r="AQ768" s="214"/>
      <c r="AR768" s="214"/>
      <c r="AS768" s="214"/>
      <c r="AT768" s="214"/>
      <c r="AU768" s="214"/>
      <c r="AV768" s="214"/>
      <c r="AW768" s="214"/>
      <c r="AX768" s="214"/>
      <c r="AY768" s="214"/>
      <c r="AZ768" s="214"/>
      <c r="BA768" s="214"/>
      <c r="BB768" s="214"/>
      <c r="BC768" s="214"/>
      <c r="BD768" s="214"/>
      <c r="BE768" s="214"/>
      <c r="BF768" s="214"/>
      <c r="BG768" s="214"/>
      <c r="BH768" s="214"/>
      <c r="BI768" s="214"/>
      <c r="BJ768" s="214"/>
      <c r="BK768" s="214"/>
      <c r="BL768" s="214"/>
      <c r="BM768" s="214"/>
      <c r="BN768" s="214"/>
      <c r="BO768" s="214"/>
      <c r="BP768" s="214"/>
      <c r="BQ768" s="214"/>
    </row>
    <row r="769" spans="1:69" x14ac:dyDescent="0.2">
      <c r="A769" s="214"/>
      <c r="B769" s="214"/>
      <c r="C769" s="214"/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4"/>
      <c r="T769" s="214"/>
      <c r="U769" s="214"/>
      <c r="V769" s="214"/>
      <c r="W769" s="214"/>
      <c r="X769" s="214"/>
      <c r="Y769" s="214"/>
      <c r="Z769" s="214"/>
      <c r="AA769" s="214"/>
      <c r="AB769" s="214"/>
      <c r="AC769" s="214"/>
      <c r="AD769" s="214"/>
      <c r="AE769" s="214"/>
      <c r="AF769" s="214"/>
      <c r="AG769" s="214"/>
      <c r="AH769" s="214"/>
      <c r="AI769" s="214"/>
      <c r="AJ769" s="214"/>
      <c r="AK769" s="214"/>
      <c r="AL769" s="214"/>
      <c r="AM769" s="214"/>
      <c r="AN769" s="214"/>
      <c r="AO769" s="214"/>
      <c r="AP769" s="214"/>
      <c r="AQ769" s="214"/>
      <c r="AR769" s="214"/>
      <c r="AS769" s="214"/>
      <c r="AT769" s="214"/>
      <c r="AU769" s="214"/>
      <c r="AV769" s="214"/>
      <c r="AW769" s="214"/>
      <c r="AX769" s="214"/>
      <c r="AY769" s="214"/>
      <c r="AZ769" s="214"/>
      <c r="BA769" s="214"/>
      <c r="BB769" s="214"/>
      <c r="BC769" s="214"/>
      <c r="BD769" s="214"/>
      <c r="BE769" s="214"/>
      <c r="BF769" s="214"/>
      <c r="BG769" s="214"/>
      <c r="BH769" s="214"/>
      <c r="BI769" s="214"/>
      <c r="BJ769" s="214"/>
      <c r="BK769" s="214"/>
      <c r="BL769" s="214"/>
      <c r="BM769" s="214"/>
      <c r="BN769" s="214"/>
      <c r="BO769" s="214"/>
      <c r="BP769" s="214"/>
      <c r="BQ769" s="214"/>
    </row>
    <row r="770" spans="1:69" x14ac:dyDescent="0.2">
      <c r="A770" s="214"/>
      <c r="B770" s="214"/>
      <c r="C770" s="214"/>
      <c r="D770" s="214"/>
      <c r="E770" s="214"/>
      <c r="F770" s="214"/>
      <c r="G770" s="214"/>
      <c r="H770" s="214"/>
      <c r="I770" s="214"/>
      <c r="J770" s="214"/>
      <c r="K770" s="214"/>
      <c r="L770" s="214"/>
      <c r="M770" s="214"/>
      <c r="N770" s="214"/>
      <c r="O770" s="214"/>
      <c r="P770" s="214"/>
      <c r="Q770" s="214"/>
      <c r="R770" s="214"/>
      <c r="S770" s="214"/>
      <c r="T770" s="214"/>
      <c r="U770" s="214"/>
      <c r="V770" s="214"/>
      <c r="W770" s="214"/>
      <c r="X770" s="214"/>
      <c r="Y770" s="214"/>
      <c r="Z770" s="214"/>
      <c r="AA770" s="214"/>
      <c r="AB770" s="214"/>
      <c r="AC770" s="214"/>
      <c r="AD770" s="214"/>
      <c r="AE770" s="214"/>
      <c r="AF770" s="214"/>
      <c r="AG770" s="214"/>
      <c r="AH770" s="214"/>
      <c r="AI770" s="214"/>
      <c r="AJ770" s="214"/>
      <c r="AK770" s="214"/>
      <c r="AL770" s="214"/>
      <c r="AM770" s="214"/>
      <c r="AN770" s="214"/>
      <c r="AO770" s="214"/>
      <c r="AP770" s="214"/>
      <c r="AQ770" s="214"/>
      <c r="AR770" s="214"/>
      <c r="AS770" s="214"/>
      <c r="AT770" s="214"/>
      <c r="AU770" s="214"/>
      <c r="AV770" s="214"/>
      <c r="AW770" s="214"/>
      <c r="AX770" s="214"/>
      <c r="AY770" s="214"/>
      <c r="AZ770" s="214"/>
      <c r="BA770" s="214"/>
      <c r="BB770" s="214"/>
      <c r="BC770" s="214"/>
      <c r="BD770" s="214"/>
      <c r="BE770" s="214"/>
      <c r="BF770" s="214"/>
      <c r="BG770" s="214"/>
      <c r="BH770" s="214"/>
      <c r="BI770" s="214"/>
      <c r="BJ770" s="214"/>
      <c r="BK770" s="214"/>
      <c r="BL770" s="214"/>
      <c r="BM770" s="214"/>
      <c r="BN770" s="214"/>
      <c r="BO770" s="214"/>
      <c r="BP770" s="214"/>
      <c r="BQ770" s="214"/>
    </row>
    <row r="771" spans="1:69" x14ac:dyDescent="0.2">
      <c r="A771" s="214"/>
      <c r="B771" s="214"/>
      <c r="C771" s="214"/>
      <c r="D771" s="214"/>
      <c r="E771" s="214"/>
      <c r="F771" s="214"/>
      <c r="G771" s="214"/>
      <c r="H771" s="214"/>
      <c r="I771" s="214"/>
      <c r="J771" s="214"/>
      <c r="K771" s="214"/>
      <c r="L771" s="214"/>
      <c r="M771" s="214"/>
      <c r="N771" s="214"/>
      <c r="O771" s="214"/>
      <c r="P771" s="214"/>
      <c r="Q771" s="214"/>
      <c r="R771" s="214"/>
      <c r="S771" s="214"/>
      <c r="T771" s="214"/>
      <c r="U771" s="214"/>
      <c r="V771" s="214"/>
      <c r="W771" s="214"/>
      <c r="X771" s="214"/>
      <c r="Y771" s="214"/>
      <c r="Z771" s="214"/>
      <c r="AA771" s="214"/>
      <c r="AB771" s="214"/>
      <c r="AC771" s="214"/>
      <c r="AD771" s="214"/>
      <c r="AE771" s="214"/>
      <c r="AF771" s="214"/>
      <c r="AG771" s="214"/>
      <c r="AH771" s="214"/>
      <c r="AI771" s="214"/>
      <c r="AJ771" s="214"/>
      <c r="AK771" s="214"/>
      <c r="AL771" s="214"/>
      <c r="AM771" s="214"/>
      <c r="AN771" s="214"/>
      <c r="AO771" s="214"/>
      <c r="AP771" s="214"/>
      <c r="AQ771" s="214"/>
      <c r="AR771" s="214"/>
      <c r="AS771" s="214"/>
      <c r="AT771" s="214"/>
      <c r="AU771" s="214"/>
      <c r="AV771" s="214"/>
      <c r="AW771" s="214"/>
      <c r="AX771" s="214"/>
      <c r="AY771" s="214"/>
      <c r="AZ771" s="214"/>
      <c r="BA771" s="214"/>
      <c r="BB771" s="214"/>
      <c r="BC771" s="214"/>
      <c r="BD771" s="214"/>
      <c r="BE771" s="214"/>
      <c r="BF771" s="214"/>
      <c r="BG771" s="214"/>
      <c r="BH771" s="214"/>
      <c r="BI771" s="214"/>
      <c r="BJ771" s="214"/>
      <c r="BK771" s="214"/>
      <c r="BL771" s="214"/>
      <c r="BM771" s="214"/>
      <c r="BN771" s="214"/>
      <c r="BO771" s="214"/>
      <c r="BP771" s="214"/>
      <c r="BQ771" s="214"/>
    </row>
    <row r="772" spans="1:69" x14ac:dyDescent="0.2">
      <c r="A772" s="214"/>
      <c r="B772" s="214"/>
      <c r="C772" s="214"/>
      <c r="D772" s="214"/>
      <c r="E772" s="214"/>
      <c r="F772" s="214"/>
      <c r="G772" s="214"/>
      <c r="H772" s="214"/>
      <c r="I772" s="214"/>
      <c r="J772" s="214"/>
      <c r="K772" s="214"/>
      <c r="L772" s="214"/>
      <c r="M772" s="214"/>
      <c r="N772" s="214"/>
      <c r="O772" s="214"/>
      <c r="P772" s="214"/>
      <c r="Q772" s="214"/>
      <c r="R772" s="214"/>
      <c r="S772" s="214"/>
      <c r="T772" s="214"/>
      <c r="U772" s="214"/>
      <c r="V772" s="214"/>
      <c r="W772" s="214"/>
      <c r="X772" s="214"/>
      <c r="Y772" s="214"/>
      <c r="Z772" s="214"/>
      <c r="AA772" s="214"/>
      <c r="AB772" s="214"/>
      <c r="AC772" s="214"/>
      <c r="AD772" s="214"/>
      <c r="AE772" s="214"/>
      <c r="AF772" s="214"/>
      <c r="AG772" s="214"/>
      <c r="AH772" s="214"/>
      <c r="AI772" s="214"/>
      <c r="AJ772" s="214"/>
      <c r="AK772" s="214"/>
      <c r="AL772" s="214"/>
      <c r="AM772" s="214"/>
      <c r="AN772" s="214"/>
      <c r="AO772" s="214"/>
      <c r="AP772" s="214"/>
      <c r="AQ772" s="214"/>
      <c r="AR772" s="214"/>
      <c r="AS772" s="214"/>
      <c r="AT772" s="214"/>
      <c r="AU772" s="214"/>
      <c r="AV772" s="214"/>
      <c r="AW772" s="214"/>
      <c r="AX772" s="214"/>
      <c r="AY772" s="214"/>
      <c r="AZ772" s="214"/>
      <c r="BA772" s="214"/>
      <c r="BB772" s="214"/>
      <c r="BC772" s="214"/>
      <c r="BD772" s="214"/>
      <c r="BE772" s="214"/>
      <c r="BF772" s="214"/>
      <c r="BG772" s="214"/>
      <c r="BH772" s="214"/>
      <c r="BI772" s="214"/>
      <c r="BJ772" s="214"/>
      <c r="BK772" s="214"/>
      <c r="BL772" s="214"/>
      <c r="BM772" s="214"/>
      <c r="BN772" s="214"/>
      <c r="BO772" s="214"/>
      <c r="BP772" s="214"/>
      <c r="BQ772" s="214"/>
    </row>
    <row r="773" spans="1:69" x14ac:dyDescent="0.2">
      <c r="A773" s="214"/>
      <c r="B773" s="214"/>
      <c r="C773" s="214"/>
      <c r="D773" s="214"/>
      <c r="E773" s="214"/>
      <c r="F773" s="214"/>
      <c r="G773" s="214"/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214"/>
      <c r="S773" s="214"/>
      <c r="T773" s="214"/>
      <c r="U773" s="214"/>
      <c r="V773" s="214"/>
      <c r="W773" s="214"/>
      <c r="X773" s="214"/>
      <c r="Y773" s="214"/>
      <c r="Z773" s="214"/>
      <c r="AA773" s="214"/>
      <c r="AB773" s="214"/>
      <c r="AC773" s="214"/>
      <c r="AD773" s="214"/>
      <c r="AE773" s="214"/>
      <c r="AF773" s="214"/>
      <c r="AG773" s="214"/>
      <c r="AH773" s="214"/>
      <c r="AI773" s="214"/>
      <c r="AJ773" s="214"/>
      <c r="AK773" s="214"/>
      <c r="AL773" s="214"/>
      <c r="AM773" s="214"/>
      <c r="AN773" s="214"/>
      <c r="AO773" s="214"/>
      <c r="AP773" s="214"/>
      <c r="AQ773" s="214"/>
      <c r="AR773" s="214"/>
      <c r="AS773" s="214"/>
      <c r="AT773" s="214"/>
      <c r="AU773" s="214"/>
      <c r="AV773" s="214"/>
      <c r="AW773" s="214"/>
      <c r="AX773" s="214"/>
      <c r="AY773" s="214"/>
      <c r="AZ773" s="214"/>
      <c r="BA773" s="214"/>
      <c r="BB773" s="214"/>
      <c r="BC773" s="214"/>
      <c r="BD773" s="214"/>
      <c r="BE773" s="214"/>
      <c r="BF773" s="214"/>
      <c r="BG773" s="214"/>
      <c r="BH773" s="214"/>
      <c r="BI773" s="214"/>
      <c r="BJ773" s="214"/>
      <c r="BK773" s="214"/>
      <c r="BL773" s="214"/>
      <c r="BM773" s="214"/>
      <c r="BN773" s="214"/>
      <c r="BO773" s="214"/>
      <c r="BP773" s="214"/>
      <c r="BQ773" s="214"/>
    </row>
    <row r="774" spans="1:69" x14ac:dyDescent="0.2">
      <c r="A774" s="214"/>
      <c r="B774" s="214"/>
      <c r="C774" s="214"/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4"/>
      <c r="T774" s="214"/>
      <c r="U774" s="214"/>
      <c r="V774" s="214"/>
      <c r="W774" s="214"/>
      <c r="X774" s="214"/>
      <c r="Y774" s="214"/>
      <c r="Z774" s="214"/>
      <c r="AA774" s="214"/>
      <c r="AB774" s="214"/>
      <c r="AC774" s="214"/>
      <c r="AD774" s="214"/>
      <c r="AE774" s="214"/>
      <c r="AF774" s="214"/>
      <c r="AG774" s="214"/>
      <c r="AH774" s="214"/>
      <c r="AI774" s="214"/>
      <c r="AJ774" s="214"/>
      <c r="AK774" s="214"/>
      <c r="AL774" s="214"/>
      <c r="AM774" s="214"/>
      <c r="AN774" s="214"/>
      <c r="AO774" s="214"/>
      <c r="AP774" s="214"/>
      <c r="AQ774" s="214"/>
      <c r="AR774" s="214"/>
      <c r="AS774" s="214"/>
      <c r="AT774" s="214"/>
      <c r="AU774" s="214"/>
      <c r="AV774" s="214"/>
      <c r="AW774" s="214"/>
      <c r="AX774" s="214"/>
      <c r="AY774" s="214"/>
      <c r="AZ774" s="214"/>
      <c r="BA774" s="214"/>
      <c r="BB774" s="214"/>
      <c r="BC774" s="214"/>
      <c r="BD774" s="214"/>
      <c r="BE774" s="214"/>
      <c r="BF774" s="214"/>
      <c r="BG774" s="214"/>
      <c r="BH774" s="214"/>
      <c r="BI774" s="214"/>
      <c r="BJ774" s="214"/>
      <c r="BK774" s="214"/>
      <c r="BL774" s="214"/>
      <c r="BM774" s="214"/>
      <c r="BN774" s="214"/>
      <c r="BO774" s="214"/>
      <c r="BP774" s="214"/>
      <c r="BQ774" s="214"/>
    </row>
    <row r="775" spans="1:69" x14ac:dyDescent="0.2">
      <c r="A775" s="214"/>
      <c r="B775" s="214"/>
      <c r="C775" s="214"/>
      <c r="D775" s="214"/>
      <c r="E775" s="214"/>
      <c r="F775" s="214"/>
      <c r="G775" s="214"/>
      <c r="H775" s="214"/>
      <c r="I775" s="214"/>
      <c r="J775" s="214"/>
      <c r="K775" s="214"/>
      <c r="L775" s="214"/>
      <c r="M775" s="214"/>
      <c r="N775" s="214"/>
      <c r="O775" s="214"/>
      <c r="P775" s="214"/>
      <c r="Q775" s="214"/>
      <c r="R775" s="214"/>
      <c r="S775" s="214"/>
      <c r="T775" s="214"/>
      <c r="U775" s="214"/>
      <c r="V775" s="214"/>
      <c r="W775" s="214"/>
      <c r="X775" s="214"/>
      <c r="Y775" s="214"/>
      <c r="Z775" s="214"/>
      <c r="AA775" s="214"/>
      <c r="AB775" s="214"/>
      <c r="AC775" s="214"/>
      <c r="AD775" s="214"/>
      <c r="AE775" s="214"/>
      <c r="AF775" s="214"/>
      <c r="AG775" s="214"/>
      <c r="AH775" s="214"/>
      <c r="AI775" s="214"/>
      <c r="AJ775" s="214"/>
      <c r="AK775" s="214"/>
      <c r="AL775" s="214"/>
      <c r="AM775" s="214"/>
      <c r="AN775" s="214"/>
      <c r="AO775" s="214"/>
      <c r="AP775" s="214"/>
      <c r="AQ775" s="214"/>
      <c r="AR775" s="214"/>
      <c r="AS775" s="214"/>
      <c r="AT775" s="214"/>
      <c r="AU775" s="214"/>
      <c r="AV775" s="214"/>
      <c r="AW775" s="214"/>
      <c r="AX775" s="214"/>
      <c r="AY775" s="214"/>
      <c r="AZ775" s="214"/>
      <c r="BA775" s="214"/>
      <c r="BB775" s="214"/>
      <c r="BC775" s="214"/>
      <c r="BD775" s="214"/>
      <c r="BE775" s="214"/>
      <c r="BF775" s="214"/>
      <c r="BG775" s="214"/>
      <c r="BH775" s="214"/>
      <c r="BI775" s="214"/>
      <c r="BJ775" s="214"/>
      <c r="BK775" s="214"/>
      <c r="BL775" s="214"/>
      <c r="BM775" s="214"/>
      <c r="BN775" s="214"/>
      <c r="BO775" s="214"/>
      <c r="BP775" s="214"/>
      <c r="BQ775" s="214"/>
    </row>
    <row r="776" spans="1:69" x14ac:dyDescent="0.2">
      <c r="A776" s="214"/>
      <c r="B776" s="214"/>
      <c r="C776" s="214"/>
      <c r="D776" s="214"/>
      <c r="E776" s="214"/>
      <c r="F776" s="214"/>
      <c r="G776" s="214"/>
      <c r="H776" s="214"/>
      <c r="I776" s="214"/>
      <c r="J776" s="214"/>
      <c r="K776" s="214"/>
      <c r="L776" s="214"/>
      <c r="M776" s="214"/>
      <c r="N776" s="214"/>
      <c r="O776" s="214"/>
      <c r="P776" s="214"/>
      <c r="Q776" s="214"/>
      <c r="R776" s="214"/>
      <c r="S776" s="214"/>
      <c r="T776" s="214"/>
      <c r="U776" s="214"/>
      <c r="V776" s="214"/>
      <c r="W776" s="214"/>
      <c r="X776" s="214"/>
      <c r="Y776" s="214"/>
      <c r="Z776" s="214"/>
      <c r="AA776" s="214"/>
      <c r="AB776" s="214"/>
      <c r="AC776" s="214"/>
      <c r="AD776" s="214"/>
      <c r="AE776" s="214"/>
      <c r="AF776" s="214"/>
      <c r="AG776" s="214"/>
      <c r="AH776" s="214"/>
      <c r="AI776" s="214"/>
      <c r="AJ776" s="214"/>
      <c r="AK776" s="214"/>
      <c r="AL776" s="214"/>
      <c r="AM776" s="214"/>
      <c r="AN776" s="214"/>
      <c r="AO776" s="214"/>
      <c r="AP776" s="214"/>
      <c r="AQ776" s="214"/>
      <c r="AR776" s="214"/>
      <c r="AS776" s="214"/>
      <c r="AT776" s="214"/>
      <c r="AU776" s="214"/>
      <c r="AV776" s="214"/>
      <c r="AW776" s="214"/>
      <c r="AX776" s="214"/>
      <c r="AY776" s="214"/>
      <c r="AZ776" s="214"/>
      <c r="BA776" s="214"/>
      <c r="BB776" s="214"/>
      <c r="BC776" s="214"/>
      <c r="BD776" s="214"/>
      <c r="BE776" s="214"/>
      <c r="BF776" s="214"/>
      <c r="BG776" s="214"/>
      <c r="BH776" s="214"/>
      <c r="BI776" s="214"/>
      <c r="BJ776" s="214"/>
      <c r="BK776" s="214"/>
      <c r="BL776" s="214"/>
      <c r="BM776" s="214"/>
      <c r="BN776" s="214"/>
      <c r="BO776" s="214"/>
      <c r="BP776" s="214"/>
      <c r="BQ776" s="214"/>
    </row>
    <row r="777" spans="1:69" x14ac:dyDescent="0.2">
      <c r="A777" s="214"/>
      <c r="B777" s="214"/>
      <c r="C777" s="214"/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4"/>
      <c r="T777" s="214"/>
      <c r="U777" s="214"/>
      <c r="V777" s="214"/>
      <c r="W777" s="214"/>
      <c r="X777" s="214"/>
      <c r="Y777" s="214"/>
      <c r="Z777" s="214"/>
      <c r="AA777" s="214"/>
      <c r="AB777" s="214"/>
      <c r="AC777" s="214"/>
      <c r="AD777" s="214"/>
      <c r="AE777" s="214"/>
      <c r="AF777" s="214"/>
      <c r="AG777" s="214"/>
      <c r="AH777" s="214"/>
      <c r="AI777" s="214"/>
      <c r="AJ777" s="214"/>
      <c r="AK777" s="214"/>
      <c r="AL777" s="214"/>
      <c r="AM777" s="214"/>
      <c r="AN777" s="214"/>
      <c r="AO777" s="214"/>
      <c r="AP777" s="214"/>
      <c r="AQ777" s="214"/>
      <c r="AR777" s="214"/>
      <c r="AS777" s="214"/>
      <c r="AT777" s="214"/>
      <c r="AU777" s="214"/>
      <c r="AV777" s="214"/>
      <c r="AW777" s="214"/>
      <c r="AX777" s="214"/>
      <c r="AY777" s="214"/>
      <c r="AZ777" s="214"/>
      <c r="BA777" s="214"/>
      <c r="BB777" s="214"/>
      <c r="BC777" s="214"/>
      <c r="BD777" s="214"/>
      <c r="BE777" s="214"/>
      <c r="BF777" s="214"/>
      <c r="BG777" s="214"/>
      <c r="BH777" s="214"/>
      <c r="BI777" s="214"/>
      <c r="BJ777" s="214"/>
      <c r="BK777" s="214"/>
      <c r="BL777" s="214"/>
      <c r="BM777" s="214"/>
      <c r="BN777" s="214"/>
      <c r="BO777" s="214"/>
      <c r="BP777" s="214"/>
      <c r="BQ777" s="214"/>
    </row>
    <row r="778" spans="1:69" x14ac:dyDescent="0.2">
      <c r="A778" s="214"/>
      <c r="B778" s="214"/>
      <c r="C778" s="214"/>
      <c r="D778" s="214"/>
      <c r="E778" s="214"/>
      <c r="F778" s="214"/>
      <c r="G778" s="214"/>
      <c r="H778" s="214"/>
      <c r="I778" s="214"/>
      <c r="J778" s="214"/>
      <c r="K778" s="214"/>
      <c r="L778" s="214"/>
      <c r="M778" s="214"/>
      <c r="N778" s="214"/>
      <c r="O778" s="214"/>
      <c r="P778" s="214"/>
      <c r="Q778" s="214"/>
      <c r="R778" s="214"/>
      <c r="S778" s="214"/>
      <c r="T778" s="214"/>
      <c r="U778" s="214"/>
      <c r="V778" s="214"/>
      <c r="W778" s="214"/>
      <c r="X778" s="214"/>
      <c r="Y778" s="214"/>
      <c r="Z778" s="214"/>
      <c r="AA778" s="214"/>
      <c r="AB778" s="214"/>
      <c r="AC778" s="214"/>
      <c r="AD778" s="214"/>
      <c r="AE778" s="214"/>
      <c r="AF778" s="214"/>
      <c r="AG778" s="214"/>
      <c r="AH778" s="214"/>
      <c r="AI778" s="214"/>
      <c r="AJ778" s="214"/>
      <c r="AK778" s="214"/>
      <c r="AL778" s="214"/>
      <c r="AM778" s="214"/>
      <c r="AN778" s="214"/>
      <c r="AO778" s="214"/>
      <c r="AP778" s="214"/>
      <c r="AQ778" s="214"/>
      <c r="AR778" s="214"/>
      <c r="AS778" s="214"/>
      <c r="AT778" s="214"/>
      <c r="AU778" s="214"/>
      <c r="AV778" s="214"/>
      <c r="AW778" s="214"/>
      <c r="AX778" s="214"/>
      <c r="AY778" s="214"/>
      <c r="AZ778" s="214"/>
      <c r="BA778" s="214"/>
      <c r="BB778" s="214"/>
      <c r="BC778" s="214"/>
      <c r="BD778" s="214"/>
      <c r="BE778" s="214"/>
      <c r="BF778" s="214"/>
      <c r="BG778" s="214"/>
      <c r="BH778" s="214"/>
      <c r="BI778" s="214"/>
      <c r="BJ778" s="214"/>
      <c r="BK778" s="214"/>
      <c r="BL778" s="214"/>
      <c r="BM778" s="214"/>
      <c r="BN778" s="214"/>
      <c r="BO778" s="214"/>
      <c r="BP778" s="214"/>
      <c r="BQ778" s="214"/>
    </row>
    <row r="779" spans="1:69" x14ac:dyDescent="0.2">
      <c r="A779" s="214"/>
      <c r="B779" s="214"/>
      <c r="C779" s="214"/>
      <c r="D779" s="214"/>
      <c r="E779" s="214"/>
      <c r="F779" s="214"/>
      <c r="G779" s="214"/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214"/>
      <c r="S779" s="214"/>
      <c r="T779" s="214"/>
      <c r="U779" s="214"/>
      <c r="V779" s="214"/>
      <c r="W779" s="214"/>
      <c r="X779" s="214"/>
      <c r="Y779" s="214"/>
      <c r="Z779" s="214"/>
      <c r="AA779" s="214"/>
      <c r="AB779" s="214"/>
      <c r="AC779" s="214"/>
      <c r="AD779" s="214"/>
      <c r="AE779" s="214"/>
      <c r="AF779" s="214"/>
      <c r="AG779" s="214"/>
      <c r="AH779" s="214"/>
      <c r="AI779" s="214"/>
      <c r="AJ779" s="214"/>
      <c r="AK779" s="214"/>
      <c r="AL779" s="214"/>
      <c r="AM779" s="214"/>
      <c r="AN779" s="214"/>
      <c r="AO779" s="214"/>
      <c r="AP779" s="214"/>
      <c r="AQ779" s="214"/>
      <c r="AR779" s="214"/>
      <c r="AS779" s="214"/>
      <c r="AT779" s="214"/>
      <c r="AU779" s="214"/>
      <c r="AV779" s="214"/>
      <c r="AW779" s="214"/>
      <c r="AX779" s="214"/>
      <c r="AY779" s="214"/>
      <c r="AZ779" s="214"/>
      <c r="BA779" s="214"/>
      <c r="BB779" s="214"/>
      <c r="BC779" s="214"/>
      <c r="BD779" s="214"/>
      <c r="BE779" s="214"/>
      <c r="BF779" s="214"/>
      <c r="BG779" s="214"/>
      <c r="BH779" s="214"/>
      <c r="BI779" s="214"/>
      <c r="BJ779" s="214"/>
      <c r="BK779" s="214"/>
      <c r="BL779" s="214"/>
      <c r="BM779" s="214"/>
      <c r="BN779" s="214"/>
      <c r="BO779" s="214"/>
      <c r="BP779" s="214"/>
      <c r="BQ779" s="214"/>
    </row>
    <row r="780" spans="1:69" x14ac:dyDescent="0.2">
      <c r="A780" s="214"/>
      <c r="B780" s="214"/>
      <c r="C780" s="214"/>
      <c r="D780" s="214"/>
      <c r="E780" s="214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214"/>
      <c r="S780" s="214"/>
      <c r="T780" s="214"/>
      <c r="U780" s="214"/>
      <c r="V780" s="214"/>
      <c r="W780" s="214"/>
      <c r="X780" s="214"/>
      <c r="Y780" s="214"/>
      <c r="Z780" s="214"/>
      <c r="AA780" s="214"/>
      <c r="AB780" s="214"/>
      <c r="AC780" s="214"/>
      <c r="AD780" s="214"/>
      <c r="AE780" s="214"/>
      <c r="AF780" s="214"/>
      <c r="AG780" s="214"/>
      <c r="AH780" s="214"/>
      <c r="AI780" s="214"/>
      <c r="AJ780" s="214"/>
      <c r="AK780" s="214"/>
      <c r="AL780" s="214"/>
      <c r="AM780" s="214"/>
      <c r="AN780" s="214"/>
      <c r="AO780" s="214"/>
      <c r="AP780" s="214"/>
      <c r="AQ780" s="214"/>
      <c r="AR780" s="214"/>
      <c r="AS780" s="214"/>
      <c r="AT780" s="214"/>
      <c r="AU780" s="214"/>
      <c r="AV780" s="214"/>
      <c r="AW780" s="214"/>
      <c r="AX780" s="214"/>
      <c r="AY780" s="214"/>
      <c r="AZ780" s="214"/>
      <c r="BA780" s="214"/>
      <c r="BB780" s="214"/>
      <c r="BC780" s="214"/>
      <c r="BD780" s="214"/>
      <c r="BE780" s="214"/>
      <c r="BF780" s="214"/>
      <c r="BG780" s="214"/>
      <c r="BH780" s="214"/>
      <c r="BI780" s="214"/>
      <c r="BJ780" s="214"/>
      <c r="BK780" s="214"/>
      <c r="BL780" s="214"/>
      <c r="BM780" s="214"/>
      <c r="BN780" s="214"/>
      <c r="BO780" s="214"/>
      <c r="BP780" s="214"/>
      <c r="BQ780" s="214"/>
    </row>
    <row r="781" spans="1:69" x14ac:dyDescent="0.2">
      <c r="A781" s="214"/>
      <c r="B781" s="214"/>
      <c r="C781" s="214"/>
      <c r="D781" s="214"/>
      <c r="E781" s="214"/>
      <c r="F781" s="214"/>
      <c r="G781" s="214"/>
      <c r="H781" s="214"/>
      <c r="I781" s="214"/>
      <c r="J781" s="214"/>
      <c r="K781" s="214"/>
      <c r="L781" s="214"/>
      <c r="M781" s="214"/>
      <c r="N781" s="214"/>
      <c r="O781" s="214"/>
      <c r="P781" s="214"/>
      <c r="Q781" s="214"/>
      <c r="R781" s="214"/>
      <c r="S781" s="214"/>
      <c r="T781" s="214"/>
      <c r="U781" s="214"/>
      <c r="V781" s="214"/>
      <c r="W781" s="214"/>
      <c r="X781" s="214"/>
      <c r="Y781" s="214"/>
      <c r="Z781" s="214"/>
      <c r="AA781" s="214"/>
      <c r="AB781" s="214"/>
      <c r="AC781" s="214"/>
      <c r="AD781" s="214"/>
      <c r="AE781" s="214"/>
      <c r="AF781" s="214"/>
      <c r="AG781" s="214"/>
      <c r="AH781" s="214"/>
      <c r="AI781" s="214"/>
      <c r="AJ781" s="214"/>
      <c r="AK781" s="214"/>
      <c r="AL781" s="214"/>
      <c r="AM781" s="214"/>
      <c r="AN781" s="214"/>
      <c r="AO781" s="214"/>
      <c r="AP781" s="214"/>
      <c r="AQ781" s="214"/>
      <c r="AR781" s="214"/>
      <c r="AS781" s="214"/>
      <c r="AT781" s="214"/>
      <c r="AU781" s="214"/>
      <c r="AV781" s="214"/>
      <c r="AW781" s="214"/>
      <c r="AX781" s="214"/>
      <c r="AY781" s="214"/>
      <c r="AZ781" s="214"/>
      <c r="BA781" s="214"/>
      <c r="BB781" s="214"/>
      <c r="BC781" s="214"/>
      <c r="BD781" s="214"/>
      <c r="BE781" s="214"/>
      <c r="BF781" s="214"/>
      <c r="BG781" s="214"/>
      <c r="BH781" s="214"/>
      <c r="BI781" s="214"/>
      <c r="BJ781" s="214"/>
      <c r="BK781" s="214"/>
      <c r="BL781" s="214"/>
      <c r="BM781" s="214"/>
      <c r="BN781" s="214"/>
      <c r="BO781" s="214"/>
      <c r="BP781" s="214"/>
      <c r="BQ781" s="214"/>
    </row>
    <row r="782" spans="1:69" x14ac:dyDescent="0.2">
      <c r="A782" s="214"/>
      <c r="B782" s="214"/>
      <c r="C782" s="214"/>
      <c r="D782" s="214"/>
      <c r="E782" s="214"/>
      <c r="F782" s="214"/>
      <c r="G782" s="214"/>
      <c r="H782" s="214"/>
      <c r="I782" s="214"/>
      <c r="J782" s="214"/>
      <c r="K782" s="214"/>
      <c r="L782" s="214"/>
      <c r="M782" s="214"/>
      <c r="N782" s="214"/>
      <c r="O782" s="214"/>
      <c r="P782" s="214"/>
      <c r="Q782" s="214"/>
      <c r="R782" s="214"/>
      <c r="S782" s="214"/>
      <c r="T782" s="214"/>
      <c r="U782" s="214"/>
      <c r="V782" s="214"/>
      <c r="W782" s="214"/>
      <c r="X782" s="214"/>
      <c r="Y782" s="214"/>
      <c r="Z782" s="214"/>
      <c r="AA782" s="214"/>
      <c r="AB782" s="214"/>
      <c r="AC782" s="214"/>
      <c r="AD782" s="214"/>
      <c r="AE782" s="214"/>
      <c r="AF782" s="214"/>
      <c r="AG782" s="214"/>
      <c r="AH782" s="214"/>
      <c r="AI782" s="214"/>
      <c r="AJ782" s="214"/>
      <c r="AK782" s="214"/>
      <c r="AL782" s="214"/>
      <c r="AM782" s="214"/>
      <c r="AN782" s="214"/>
      <c r="AO782" s="214"/>
      <c r="AP782" s="214"/>
      <c r="AQ782" s="214"/>
      <c r="AR782" s="214"/>
      <c r="AS782" s="214"/>
      <c r="AT782" s="214"/>
      <c r="AU782" s="214"/>
      <c r="AV782" s="214"/>
      <c r="AW782" s="214"/>
      <c r="AX782" s="214"/>
      <c r="AY782" s="214"/>
      <c r="AZ782" s="214"/>
      <c r="BA782" s="214"/>
      <c r="BB782" s="214"/>
      <c r="BC782" s="214"/>
      <c r="BD782" s="214"/>
      <c r="BE782" s="214"/>
      <c r="BF782" s="214"/>
      <c r="BG782" s="214"/>
      <c r="BH782" s="214"/>
      <c r="BI782" s="214"/>
      <c r="BJ782" s="214"/>
      <c r="BK782" s="214"/>
      <c r="BL782" s="214"/>
      <c r="BM782" s="214"/>
      <c r="BN782" s="214"/>
      <c r="BO782" s="214"/>
      <c r="BP782" s="214"/>
      <c r="BQ782" s="214"/>
    </row>
    <row r="783" spans="1:69" x14ac:dyDescent="0.2">
      <c r="A783" s="214"/>
      <c r="B783" s="214"/>
      <c r="C783" s="214"/>
      <c r="D783" s="214"/>
      <c r="E783" s="214"/>
      <c r="F783" s="214"/>
      <c r="G783" s="214"/>
      <c r="H783" s="214"/>
      <c r="I783" s="214"/>
      <c r="J783" s="214"/>
      <c r="K783" s="214"/>
      <c r="L783" s="214"/>
      <c r="M783" s="214"/>
      <c r="N783" s="214"/>
      <c r="O783" s="214"/>
      <c r="P783" s="214"/>
      <c r="Q783" s="214"/>
      <c r="R783" s="214"/>
      <c r="S783" s="214"/>
      <c r="T783" s="214"/>
      <c r="U783" s="214"/>
      <c r="V783" s="214"/>
      <c r="W783" s="214"/>
      <c r="X783" s="214"/>
      <c r="Y783" s="214"/>
      <c r="Z783" s="214"/>
      <c r="AA783" s="214"/>
      <c r="AB783" s="214"/>
      <c r="AC783" s="214"/>
      <c r="AD783" s="214"/>
      <c r="AE783" s="214"/>
      <c r="AF783" s="214"/>
      <c r="AG783" s="214"/>
      <c r="AH783" s="214"/>
      <c r="AI783" s="214"/>
      <c r="AJ783" s="214"/>
      <c r="AK783" s="214"/>
      <c r="AL783" s="214"/>
      <c r="AM783" s="214"/>
      <c r="AN783" s="214"/>
      <c r="AO783" s="214"/>
      <c r="AP783" s="214"/>
      <c r="AQ783" s="214"/>
      <c r="AR783" s="214"/>
      <c r="AS783" s="214"/>
      <c r="AT783" s="214"/>
      <c r="AU783" s="214"/>
      <c r="AV783" s="214"/>
      <c r="AW783" s="214"/>
      <c r="AX783" s="214"/>
      <c r="AY783" s="214"/>
      <c r="AZ783" s="214"/>
      <c r="BA783" s="214"/>
      <c r="BB783" s="214"/>
      <c r="BC783" s="214"/>
      <c r="BD783" s="214"/>
      <c r="BE783" s="214"/>
      <c r="BF783" s="214"/>
      <c r="BG783" s="214"/>
      <c r="BH783" s="214"/>
      <c r="BI783" s="214"/>
      <c r="BJ783" s="214"/>
      <c r="BK783" s="214"/>
      <c r="BL783" s="214"/>
      <c r="BM783" s="214"/>
      <c r="BN783" s="214"/>
      <c r="BO783" s="214"/>
      <c r="BP783" s="214"/>
      <c r="BQ783" s="214"/>
    </row>
    <row r="784" spans="1:69" x14ac:dyDescent="0.2">
      <c r="A784" s="214"/>
      <c r="B784" s="214"/>
      <c r="C784" s="214"/>
      <c r="D784" s="214"/>
      <c r="E784" s="214"/>
      <c r="F784" s="214"/>
      <c r="G784" s="214"/>
      <c r="H784" s="214"/>
      <c r="I784" s="214"/>
      <c r="J784" s="214"/>
      <c r="K784" s="214"/>
      <c r="L784" s="214"/>
      <c r="M784" s="214"/>
      <c r="N784" s="214"/>
      <c r="O784" s="214"/>
      <c r="P784" s="214"/>
      <c r="Q784" s="214"/>
      <c r="R784" s="214"/>
      <c r="S784" s="214"/>
      <c r="T784" s="214"/>
      <c r="U784" s="214"/>
      <c r="V784" s="214"/>
      <c r="W784" s="214"/>
      <c r="X784" s="214"/>
      <c r="Y784" s="214"/>
      <c r="Z784" s="214"/>
      <c r="AA784" s="214"/>
      <c r="AB784" s="214"/>
      <c r="AC784" s="214"/>
      <c r="AD784" s="214"/>
      <c r="AE784" s="214"/>
      <c r="AF784" s="214"/>
      <c r="AG784" s="214"/>
      <c r="AH784" s="214"/>
      <c r="AI784" s="214"/>
      <c r="AJ784" s="214"/>
      <c r="AK784" s="214"/>
      <c r="AL784" s="214"/>
      <c r="AM784" s="214"/>
      <c r="AN784" s="214"/>
      <c r="AO784" s="214"/>
      <c r="AP784" s="214"/>
      <c r="AQ784" s="214"/>
      <c r="AR784" s="214"/>
      <c r="AS784" s="214"/>
      <c r="AT784" s="214"/>
      <c r="AU784" s="214"/>
      <c r="AV784" s="214"/>
      <c r="AW784" s="214"/>
      <c r="AX784" s="214"/>
      <c r="AY784" s="214"/>
      <c r="AZ784" s="214"/>
      <c r="BA784" s="214"/>
      <c r="BB784" s="214"/>
      <c r="BC784" s="214"/>
      <c r="BD784" s="214"/>
      <c r="BE784" s="214"/>
      <c r="BF784" s="214"/>
      <c r="BG784" s="214"/>
      <c r="BH784" s="214"/>
      <c r="BI784" s="214"/>
      <c r="BJ784" s="214"/>
      <c r="BK784" s="214"/>
      <c r="BL784" s="214"/>
      <c r="BM784" s="214"/>
      <c r="BN784" s="214"/>
      <c r="BO784" s="214"/>
      <c r="BP784" s="214"/>
      <c r="BQ784" s="214"/>
    </row>
    <row r="785" spans="1:69" x14ac:dyDescent="0.2">
      <c r="A785" s="214"/>
      <c r="B785" s="214"/>
      <c r="C785" s="214"/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4"/>
      <c r="T785" s="214"/>
      <c r="U785" s="214"/>
      <c r="V785" s="214"/>
      <c r="W785" s="214"/>
      <c r="X785" s="214"/>
      <c r="Y785" s="214"/>
      <c r="Z785" s="214"/>
      <c r="AA785" s="214"/>
      <c r="AB785" s="214"/>
      <c r="AC785" s="214"/>
      <c r="AD785" s="214"/>
      <c r="AE785" s="214"/>
      <c r="AF785" s="214"/>
      <c r="AG785" s="214"/>
      <c r="AH785" s="214"/>
      <c r="AI785" s="214"/>
      <c r="AJ785" s="214"/>
      <c r="AK785" s="214"/>
      <c r="AL785" s="214"/>
      <c r="AM785" s="214"/>
      <c r="AN785" s="214"/>
      <c r="AO785" s="214"/>
      <c r="AP785" s="214"/>
      <c r="AQ785" s="214"/>
      <c r="AR785" s="214"/>
      <c r="AS785" s="214"/>
      <c r="AT785" s="214"/>
      <c r="AU785" s="214"/>
      <c r="AV785" s="214"/>
      <c r="AW785" s="214"/>
      <c r="AX785" s="214"/>
      <c r="AY785" s="214"/>
      <c r="AZ785" s="214"/>
      <c r="BA785" s="214"/>
      <c r="BB785" s="214"/>
      <c r="BC785" s="214"/>
      <c r="BD785" s="214"/>
      <c r="BE785" s="214"/>
      <c r="BF785" s="214"/>
      <c r="BG785" s="214"/>
      <c r="BH785" s="214"/>
      <c r="BI785" s="214"/>
      <c r="BJ785" s="214"/>
      <c r="BK785" s="214"/>
      <c r="BL785" s="214"/>
      <c r="BM785" s="214"/>
      <c r="BN785" s="214"/>
      <c r="BO785" s="214"/>
      <c r="BP785" s="214"/>
      <c r="BQ785" s="214"/>
    </row>
    <row r="786" spans="1:69" x14ac:dyDescent="0.2">
      <c r="A786" s="214"/>
      <c r="B786" s="214"/>
      <c r="C786" s="214"/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4"/>
      <c r="T786" s="214"/>
      <c r="U786" s="214"/>
      <c r="V786" s="214"/>
      <c r="W786" s="214"/>
      <c r="X786" s="214"/>
      <c r="Y786" s="214"/>
      <c r="Z786" s="214"/>
      <c r="AA786" s="214"/>
      <c r="AB786" s="214"/>
      <c r="AC786" s="214"/>
      <c r="AD786" s="214"/>
      <c r="AE786" s="214"/>
      <c r="AF786" s="214"/>
      <c r="AG786" s="214"/>
      <c r="AH786" s="214"/>
      <c r="AI786" s="214"/>
      <c r="AJ786" s="214"/>
      <c r="AK786" s="214"/>
      <c r="AL786" s="214"/>
      <c r="AM786" s="214"/>
      <c r="AN786" s="214"/>
      <c r="AO786" s="214"/>
      <c r="AP786" s="214"/>
      <c r="AQ786" s="214"/>
      <c r="AR786" s="214"/>
      <c r="AS786" s="214"/>
      <c r="AT786" s="214"/>
      <c r="AU786" s="214"/>
      <c r="AV786" s="214"/>
      <c r="AW786" s="214"/>
      <c r="AX786" s="214"/>
      <c r="AY786" s="214"/>
      <c r="AZ786" s="214"/>
      <c r="BA786" s="214"/>
      <c r="BB786" s="214"/>
      <c r="BC786" s="214"/>
      <c r="BD786" s="214"/>
      <c r="BE786" s="214"/>
      <c r="BF786" s="214"/>
      <c r="BG786" s="214"/>
      <c r="BH786" s="214"/>
      <c r="BI786" s="214"/>
      <c r="BJ786" s="214"/>
      <c r="BK786" s="214"/>
      <c r="BL786" s="214"/>
      <c r="BM786" s="214"/>
      <c r="BN786" s="214"/>
      <c r="BO786" s="214"/>
      <c r="BP786" s="214"/>
      <c r="BQ786" s="214"/>
    </row>
    <row r="787" spans="1:69" x14ac:dyDescent="0.2">
      <c r="A787" s="214"/>
      <c r="B787" s="214"/>
      <c r="C787" s="214"/>
      <c r="D787" s="214"/>
      <c r="E787" s="214"/>
      <c r="F787" s="214"/>
      <c r="G787" s="214"/>
      <c r="H787" s="214"/>
      <c r="I787" s="214"/>
      <c r="J787" s="214"/>
      <c r="K787" s="214"/>
      <c r="L787" s="214"/>
      <c r="M787" s="214"/>
      <c r="N787" s="214"/>
      <c r="O787" s="214"/>
      <c r="P787" s="214"/>
      <c r="Q787" s="214"/>
      <c r="R787" s="214"/>
      <c r="S787" s="214"/>
      <c r="T787" s="214"/>
      <c r="U787" s="214"/>
      <c r="V787" s="214"/>
      <c r="W787" s="214"/>
      <c r="X787" s="214"/>
      <c r="Y787" s="214"/>
      <c r="Z787" s="214"/>
      <c r="AA787" s="214"/>
      <c r="AB787" s="214"/>
      <c r="AC787" s="214"/>
      <c r="AD787" s="214"/>
      <c r="AE787" s="214"/>
      <c r="AF787" s="214"/>
      <c r="AG787" s="214"/>
      <c r="AH787" s="214"/>
      <c r="AI787" s="214"/>
      <c r="AJ787" s="214"/>
      <c r="AK787" s="214"/>
      <c r="AL787" s="214"/>
      <c r="AM787" s="214"/>
      <c r="AN787" s="214"/>
      <c r="AO787" s="214"/>
      <c r="AP787" s="214"/>
      <c r="AQ787" s="214"/>
      <c r="AR787" s="214"/>
      <c r="AS787" s="214"/>
      <c r="AT787" s="214"/>
      <c r="AU787" s="214"/>
      <c r="AV787" s="214"/>
      <c r="AW787" s="214"/>
      <c r="AX787" s="214"/>
      <c r="AY787" s="214"/>
      <c r="AZ787" s="214"/>
      <c r="BA787" s="214"/>
      <c r="BB787" s="214"/>
      <c r="BC787" s="214"/>
      <c r="BD787" s="214"/>
      <c r="BE787" s="214"/>
      <c r="BF787" s="214"/>
      <c r="BG787" s="214"/>
      <c r="BH787" s="214"/>
      <c r="BI787" s="214"/>
      <c r="BJ787" s="214"/>
      <c r="BK787" s="214"/>
      <c r="BL787" s="214"/>
      <c r="BM787" s="214"/>
      <c r="BN787" s="214"/>
      <c r="BO787" s="214"/>
      <c r="BP787" s="214"/>
      <c r="BQ787" s="214"/>
    </row>
    <row r="788" spans="1:69" x14ac:dyDescent="0.2">
      <c r="A788" s="214"/>
      <c r="B788" s="214"/>
      <c r="C788" s="214"/>
      <c r="D788" s="214"/>
      <c r="E788" s="214"/>
      <c r="F788" s="214"/>
      <c r="G788" s="214"/>
      <c r="H788" s="214"/>
      <c r="I788" s="214"/>
      <c r="J788" s="214"/>
      <c r="K788" s="214"/>
      <c r="L788" s="214"/>
      <c r="M788" s="214"/>
      <c r="N788" s="214"/>
      <c r="O788" s="214"/>
      <c r="P788" s="214"/>
      <c r="Q788" s="214"/>
      <c r="R788" s="214"/>
      <c r="S788" s="214"/>
      <c r="T788" s="214"/>
      <c r="U788" s="214"/>
      <c r="V788" s="214"/>
      <c r="W788" s="214"/>
      <c r="X788" s="214"/>
      <c r="Y788" s="214"/>
      <c r="Z788" s="214"/>
      <c r="AA788" s="214"/>
      <c r="AB788" s="214"/>
      <c r="AC788" s="214"/>
      <c r="AD788" s="214"/>
      <c r="AE788" s="214"/>
      <c r="AF788" s="214"/>
      <c r="AG788" s="214"/>
      <c r="AH788" s="214"/>
      <c r="AI788" s="214"/>
      <c r="AJ788" s="214"/>
      <c r="AK788" s="214"/>
      <c r="AL788" s="214"/>
      <c r="AM788" s="214"/>
      <c r="AN788" s="214"/>
      <c r="AO788" s="214"/>
      <c r="AP788" s="214"/>
      <c r="AQ788" s="214"/>
      <c r="AR788" s="214"/>
      <c r="AS788" s="214"/>
      <c r="AT788" s="214"/>
      <c r="AU788" s="214"/>
      <c r="AV788" s="214"/>
      <c r="AW788" s="214"/>
      <c r="AX788" s="214"/>
      <c r="AY788" s="214"/>
      <c r="AZ788" s="214"/>
      <c r="BA788" s="214"/>
      <c r="BB788" s="214"/>
      <c r="BC788" s="214"/>
      <c r="BD788" s="214"/>
      <c r="BE788" s="214"/>
      <c r="BF788" s="214"/>
      <c r="BG788" s="214"/>
      <c r="BH788" s="214"/>
      <c r="BI788" s="214"/>
      <c r="BJ788" s="214"/>
      <c r="BK788" s="214"/>
      <c r="BL788" s="214"/>
      <c r="BM788" s="214"/>
      <c r="BN788" s="214"/>
      <c r="BO788" s="214"/>
      <c r="BP788" s="214"/>
      <c r="BQ788" s="214"/>
    </row>
    <row r="789" spans="1:69" x14ac:dyDescent="0.2">
      <c r="A789" s="214"/>
      <c r="B789" s="214"/>
      <c r="C789" s="214"/>
      <c r="D789" s="214"/>
      <c r="E789" s="214"/>
      <c r="F789" s="214"/>
      <c r="G789" s="214"/>
      <c r="H789" s="214"/>
      <c r="I789" s="214"/>
      <c r="J789" s="214"/>
      <c r="K789" s="214"/>
      <c r="L789" s="214"/>
      <c r="M789" s="214"/>
      <c r="N789" s="214"/>
      <c r="O789" s="214"/>
      <c r="P789" s="214"/>
      <c r="Q789" s="214"/>
      <c r="R789" s="214"/>
      <c r="S789" s="214"/>
      <c r="T789" s="214"/>
      <c r="U789" s="214"/>
      <c r="V789" s="214"/>
      <c r="W789" s="214"/>
      <c r="X789" s="214"/>
      <c r="Y789" s="214"/>
      <c r="Z789" s="214"/>
      <c r="AA789" s="214"/>
      <c r="AB789" s="214"/>
      <c r="AC789" s="214"/>
      <c r="AD789" s="214"/>
      <c r="AE789" s="214"/>
      <c r="AF789" s="214"/>
      <c r="AG789" s="214"/>
      <c r="AH789" s="214"/>
      <c r="AI789" s="214"/>
      <c r="AJ789" s="214"/>
      <c r="AK789" s="214"/>
      <c r="AL789" s="214"/>
      <c r="AM789" s="214"/>
      <c r="AN789" s="214"/>
      <c r="AO789" s="214"/>
      <c r="AP789" s="214"/>
      <c r="AQ789" s="214"/>
      <c r="AR789" s="214"/>
      <c r="AS789" s="214"/>
      <c r="AT789" s="214"/>
      <c r="AU789" s="214"/>
      <c r="AV789" s="214"/>
      <c r="AW789" s="214"/>
      <c r="AX789" s="214"/>
      <c r="AY789" s="214"/>
      <c r="AZ789" s="214"/>
      <c r="BA789" s="214"/>
      <c r="BB789" s="214"/>
      <c r="BC789" s="214"/>
      <c r="BD789" s="214"/>
      <c r="BE789" s="214"/>
      <c r="BF789" s="214"/>
      <c r="BG789" s="214"/>
      <c r="BH789" s="214"/>
      <c r="BI789" s="214"/>
      <c r="BJ789" s="214"/>
      <c r="BK789" s="214"/>
      <c r="BL789" s="214"/>
      <c r="BM789" s="214"/>
      <c r="BN789" s="214"/>
      <c r="BO789" s="214"/>
      <c r="BP789" s="214"/>
      <c r="BQ789" s="214"/>
    </row>
    <row r="790" spans="1:69" x14ac:dyDescent="0.2">
      <c r="A790" s="214"/>
      <c r="B790" s="214"/>
      <c r="C790" s="214"/>
      <c r="D790" s="214"/>
      <c r="E790" s="214"/>
      <c r="F790" s="214"/>
      <c r="G790" s="214"/>
      <c r="H790" s="214"/>
      <c r="I790" s="214"/>
      <c r="J790" s="214"/>
      <c r="K790" s="214"/>
      <c r="L790" s="214"/>
      <c r="M790" s="214"/>
      <c r="N790" s="214"/>
      <c r="O790" s="214"/>
      <c r="P790" s="214"/>
      <c r="Q790" s="214"/>
      <c r="R790" s="214"/>
      <c r="S790" s="214"/>
      <c r="T790" s="214"/>
      <c r="U790" s="214"/>
      <c r="V790" s="214"/>
      <c r="W790" s="214"/>
      <c r="X790" s="214"/>
      <c r="Y790" s="214"/>
      <c r="Z790" s="214"/>
      <c r="AA790" s="214"/>
      <c r="AB790" s="214"/>
      <c r="AC790" s="214"/>
      <c r="AD790" s="214"/>
      <c r="AE790" s="214"/>
      <c r="AF790" s="214"/>
      <c r="AG790" s="214"/>
      <c r="AH790" s="214"/>
      <c r="AI790" s="214"/>
      <c r="AJ790" s="214"/>
      <c r="AK790" s="214"/>
      <c r="AL790" s="214"/>
      <c r="AM790" s="214"/>
      <c r="AN790" s="214"/>
      <c r="AO790" s="214"/>
      <c r="AP790" s="214"/>
      <c r="AQ790" s="214"/>
      <c r="AR790" s="214"/>
      <c r="AS790" s="214"/>
      <c r="AT790" s="214"/>
      <c r="AU790" s="214"/>
      <c r="AV790" s="214"/>
      <c r="AW790" s="214"/>
      <c r="AX790" s="214"/>
      <c r="AY790" s="214"/>
      <c r="AZ790" s="214"/>
      <c r="BA790" s="214"/>
      <c r="BB790" s="214"/>
      <c r="BC790" s="214"/>
      <c r="BD790" s="214"/>
      <c r="BE790" s="214"/>
      <c r="BF790" s="214"/>
      <c r="BG790" s="214"/>
      <c r="BH790" s="214"/>
      <c r="BI790" s="214"/>
      <c r="BJ790" s="214"/>
      <c r="BK790" s="214"/>
      <c r="BL790" s="214"/>
      <c r="BM790" s="214"/>
      <c r="BN790" s="214"/>
      <c r="BO790" s="214"/>
      <c r="BP790" s="214"/>
      <c r="BQ790" s="214"/>
    </row>
    <row r="791" spans="1:69" x14ac:dyDescent="0.2">
      <c r="A791" s="214"/>
      <c r="B791" s="214"/>
      <c r="C791" s="214"/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4"/>
      <c r="O791" s="214"/>
      <c r="P791" s="214"/>
      <c r="Q791" s="214"/>
      <c r="R791" s="214"/>
      <c r="S791" s="214"/>
      <c r="T791" s="214"/>
      <c r="U791" s="214"/>
      <c r="V791" s="214"/>
      <c r="W791" s="214"/>
      <c r="X791" s="214"/>
      <c r="Y791" s="214"/>
      <c r="Z791" s="214"/>
      <c r="AA791" s="214"/>
      <c r="AB791" s="214"/>
      <c r="AC791" s="214"/>
      <c r="AD791" s="214"/>
      <c r="AE791" s="214"/>
      <c r="AF791" s="214"/>
      <c r="AG791" s="214"/>
      <c r="AH791" s="214"/>
      <c r="AI791" s="214"/>
      <c r="AJ791" s="214"/>
      <c r="AK791" s="214"/>
      <c r="AL791" s="214"/>
      <c r="AM791" s="214"/>
      <c r="AN791" s="214"/>
      <c r="AO791" s="214"/>
      <c r="AP791" s="214"/>
      <c r="AQ791" s="214"/>
      <c r="AR791" s="214"/>
      <c r="AS791" s="214"/>
      <c r="AT791" s="214"/>
      <c r="AU791" s="214"/>
      <c r="AV791" s="214"/>
      <c r="AW791" s="214"/>
      <c r="AX791" s="214"/>
      <c r="AY791" s="214"/>
      <c r="AZ791" s="214"/>
      <c r="BA791" s="214"/>
      <c r="BB791" s="214"/>
      <c r="BC791" s="214"/>
      <c r="BD791" s="214"/>
      <c r="BE791" s="214"/>
      <c r="BF791" s="214"/>
      <c r="BG791" s="214"/>
      <c r="BH791" s="214"/>
      <c r="BI791" s="214"/>
      <c r="BJ791" s="214"/>
      <c r="BK791" s="214"/>
      <c r="BL791" s="214"/>
      <c r="BM791" s="214"/>
      <c r="BN791" s="214"/>
      <c r="BO791" s="214"/>
      <c r="BP791" s="214"/>
      <c r="BQ791" s="214"/>
    </row>
    <row r="792" spans="1:69" x14ac:dyDescent="0.2">
      <c r="A792" s="214"/>
      <c r="B792" s="214"/>
      <c r="C792" s="214"/>
      <c r="D792" s="214"/>
      <c r="E792" s="214"/>
      <c r="F792" s="214"/>
      <c r="G792" s="214"/>
      <c r="H792" s="214"/>
      <c r="I792" s="214"/>
      <c r="J792" s="214"/>
      <c r="K792" s="214"/>
      <c r="L792" s="214"/>
      <c r="M792" s="214"/>
      <c r="N792" s="214"/>
      <c r="O792" s="214"/>
      <c r="P792" s="214"/>
      <c r="Q792" s="214"/>
      <c r="R792" s="214"/>
      <c r="S792" s="214"/>
      <c r="T792" s="214"/>
      <c r="U792" s="214"/>
      <c r="V792" s="214"/>
      <c r="W792" s="214"/>
      <c r="X792" s="214"/>
      <c r="Y792" s="214"/>
      <c r="Z792" s="214"/>
      <c r="AA792" s="214"/>
      <c r="AB792" s="214"/>
      <c r="AC792" s="214"/>
      <c r="AD792" s="214"/>
      <c r="AE792" s="214"/>
      <c r="AF792" s="214"/>
      <c r="AG792" s="214"/>
      <c r="AH792" s="214"/>
      <c r="AI792" s="214"/>
      <c r="AJ792" s="214"/>
      <c r="AK792" s="214"/>
      <c r="AL792" s="214"/>
      <c r="AM792" s="214"/>
      <c r="AN792" s="214"/>
      <c r="AO792" s="214"/>
      <c r="AP792" s="214"/>
      <c r="AQ792" s="214"/>
      <c r="AR792" s="214"/>
      <c r="AS792" s="214"/>
      <c r="AT792" s="214"/>
      <c r="AU792" s="214"/>
      <c r="AV792" s="214"/>
      <c r="AW792" s="214"/>
      <c r="AX792" s="214"/>
      <c r="AY792" s="214"/>
      <c r="AZ792" s="214"/>
      <c r="BA792" s="214"/>
      <c r="BB792" s="214"/>
      <c r="BC792" s="214"/>
      <c r="BD792" s="214"/>
      <c r="BE792" s="214"/>
      <c r="BF792" s="214"/>
      <c r="BG792" s="214"/>
      <c r="BH792" s="214"/>
      <c r="BI792" s="214"/>
      <c r="BJ792" s="214"/>
      <c r="BK792" s="214"/>
      <c r="BL792" s="214"/>
      <c r="BM792" s="214"/>
      <c r="BN792" s="214"/>
      <c r="BO792" s="214"/>
      <c r="BP792" s="214"/>
      <c r="BQ792" s="214"/>
    </row>
    <row r="793" spans="1:69" x14ac:dyDescent="0.2">
      <c r="A793" s="214"/>
      <c r="B793" s="214"/>
      <c r="C793" s="214"/>
      <c r="D793" s="214"/>
      <c r="E793" s="214"/>
      <c r="F793" s="214"/>
      <c r="G793" s="214"/>
      <c r="H793" s="214"/>
      <c r="I793" s="214"/>
      <c r="J793" s="214"/>
      <c r="K793" s="214"/>
      <c r="L793" s="214"/>
      <c r="M793" s="214"/>
      <c r="N793" s="214"/>
      <c r="O793" s="214"/>
      <c r="P793" s="214"/>
      <c r="Q793" s="214"/>
      <c r="R793" s="214"/>
      <c r="S793" s="214"/>
      <c r="T793" s="214"/>
      <c r="U793" s="214"/>
      <c r="V793" s="214"/>
      <c r="W793" s="214"/>
      <c r="X793" s="214"/>
      <c r="Y793" s="214"/>
      <c r="Z793" s="214"/>
      <c r="AA793" s="214"/>
      <c r="AB793" s="214"/>
      <c r="AC793" s="214"/>
      <c r="AD793" s="214"/>
      <c r="AE793" s="214"/>
      <c r="AF793" s="214"/>
      <c r="AG793" s="214"/>
      <c r="AH793" s="214"/>
      <c r="AI793" s="214"/>
      <c r="AJ793" s="214"/>
      <c r="AK793" s="214"/>
      <c r="AL793" s="214"/>
      <c r="AM793" s="214"/>
      <c r="AN793" s="214"/>
      <c r="AO793" s="214"/>
      <c r="AP793" s="214"/>
      <c r="AQ793" s="214"/>
      <c r="AR793" s="214"/>
      <c r="AS793" s="214"/>
      <c r="AT793" s="214"/>
      <c r="AU793" s="214"/>
      <c r="AV793" s="214"/>
      <c r="AW793" s="214"/>
      <c r="AX793" s="214"/>
      <c r="AY793" s="214"/>
      <c r="AZ793" s="214"/>
      <c r="BA793" s="214"/>
      <c r="BB793" s="214"/>
      <c r="BC793" s="214"/>
      <c r="BD793" s="214"/>
      <c r="BE793" s="214"/>
      <c r="BF793" s="214"/>
      <c r="BG793" s="214"/>
      <c r="BH793" s="214"/>
      <c r="BI793" s="214"/>
      <c r="BJ793" s="214"/>
      <c r="BK793" s="214"/>
      <c r="BL793" s="214"/>
      <c r="BM793" s="214"/>
      <c r="BN793" s="214"/>
      <c r="BO793" s="214"/>
      <c r="BP793" s="214"/>
      <c r="BQ793" s="214"/>
    </row>
    <row r="794" spans="1:69" x14ac:dyDescent="0.2">
      <c r="A794" s="214"/>
      <c r="B794" s="214"/>
      <c r="C794" s="214"/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4"/>
      <c r="T794" s="214"/>
      <c r="U794" s="214"/>
      <c r="V794" s="214"/>
      <c r="W794" s="214"/>
      <c r="X794" s="214"/>
      <c r="Y794" s="214"/>
      <c r="Z794" s="214"/>
      <c r="AA794" s="214"/>
      <c r="AB794" s="214"/>
      <c r="AC794" s="214"/>
      <c r="AD794" s="214"/>
      <c r="AE794" s="214"/>
      <c r="AF794" s="214"/>
      <c r="AG794" s="214"/>
      <c r="AH794" s="214"/>
      <c r="AI794" s="214"/>
      <c r="AJ794" s="214"/>
      <c r="AK794" s="214"/>
      <c r="AL794" s="214"/>
      <c r="AM794" s="214"/>
      <c r="AN794" s="214"/>
      <c r="AO794" s="214"/>
      <c r="AP794" s="214"/>
      <c r="AQ794" s="214"/>
      <c r="AR794" s="214"/>
      <c r="AS794" s="214"/>
      <c r="AT794" s="214"/>
      <c r="AU794" s="214"/>
      <c r="AV794" s="214"/>
      <c r="AW794" s="214"/>
      <c r="AX794" s="214"/>
      <c r="AY794" s="214"/>
      <c r="AZ794" s="214"/>
      <c r="BA794" s="214"/>
      <c r="BB794" s="214"/>
      <c r="BC794" s="214"/>
      <c r="BD794" s="214"/>
      <c r="BE794" s="214"/>
      <c r="BF794" s="214"/>
      <c r="BG794" s="214"/>
      <c r="BH794" s="214"/>
      <c r="BI794" s="214"/>
      <c r="BJ794" s="214"/>
      <c r="BK794" s="214"/>
      <c r="BL794" s="214"/>
      <c r="BM794" s="214"/>
      <c r="BN794" s="214"/>
      <c r="BO794" s="214"/>
      <c r="BP794" s="214"/>
      <c r="BQ794" s="214"/>
    </row>
    <row r="795" spans="1:69" x14ac:dyDescent="0.2">
      <c r="A795" s="214"/>
      <c r="B795" s="214"/>
      <c r="C795" s="214"/>
      <c r="D795" s="214"/>
      <c r="E795" s="214"/>
      <c r="F795" s="214"/>
      <c r="G795" s="214"/>
      <c r="H795" s="214"/>
      <c r="I795" s="214"/>
      <c r="J795" s="214"/>
      <c r="K795" s="214"/>
      <c r="L795" s="214"/>
      <c r="M795" s="214"/>
      <c r="N795" s="214"/>
      <c r="O795" s="214"/>
      <c r="P795" s="214"/>
      <c r="Q795" s="214"/>
      <c r="R795" s="214"/>
      <c r="S795" s="214"/>
      <c r="T795" s="214"/>
      <c r="U795" s="214"/>
      <c r="V795" s="214"/>
      <c r="W795" s="214"/>
      <c r="X795" s="214"/>
      <c r="Y795" s="214"/>
      <c r="Z795" s="214"/>
      <c r="AA795" s="214"/>
      <c r="AB795" s="214"/>
      <c r="AC795" s="214"/>
      <c r="AD795" s="214"/>
      <c r="AE795" s="214"/>
      <c r="AF795" s="214"/>
      <c r="AG795" s="214"/>
      <c r="AH795" s="214"/>
      <c r="AI795" s="214"/>
      <c r="AJ795" s="214"/>
      <c r="AK795" s="214"/>
      <c r="AL795" s="214"/>
      <c r="AM795" s="214"/>
      <c r="AN795" s="214"/>
      <c r="AO795" s="214"/>
      <c r="AP795" s="214"/>
      <c r="AQ795" s="214"/>
      <c r="AR795" s="214"/>
      <c r="AS795" s="214"/>
      <c r="AT795" s="214"/>
      <c r="AU795" s="214"/>
      <c r="AV795" s="214"/>
      <c r="AW795" s="214"/>
      <c r="AX795" s="214"/>
      <c r="AY795" s="214"/>
      <c r="AZ795" s="214"/>
      <c r="BA795" s="214"/>
      <c r="BB795" s="214"/>
      <c r="BC795" s="214"/>
      <c r="BD795" s="214"/>
      <c r="BE795" s="214"/>
      <c r="BF795" s="214"/>
      <c r="BG795" s="214"/>
      <c r="BH795" s="214"/>
      <c r="BI795" s="214"/>
      <c r="BJ795" s="214"/>
      <c r="BK795" s="214"/>
      <c r="BL795" s="214"/>
      <c r="BM795" s="214"/>
      <c r="BN795" s="214"/>
      <c r="BO795" s="214"/>
      <c r="BP795" s="214"/>
      <c r="BQ795" s="214"/>
    </row>
    <row r="796" spans="1:69" x14ac:dyDescent="0.2">
      <c r="A796" s="214"/>
      <c r="B796" s="214"/>
      <c r="C796" s="214"/>
      <c r="D796" s="214"/>
      <c r="E796" s="214"/>
      <c r="F796" s="214"/>
      <c r="G796" s="214"/>
      <c r="H796" s="214"/>
      <c r="I796" s="214"/>
      <c r="J796" s="214"/>
      <c r="K796" s="214"/>
      <c r="L796" s="214"/>
      <c r="M796" s="214"/>
      <c r="N796" s="214"/>
      <c r="O796" s="214"/>
      <c r="P796" s="214"/>
      <c r="Q796" s="214"/>
      <c r="R796" s="214"/>
      <c r="S796" s="214"/>
      <c r="T796" s="214"/>
      <c r="U796" s="214"/>
      <c r="V796" s="214"/>
      <c r="W796" s="214"/>
      <c r="X796" s="214"/>
      <c r="Y796" s="214"/>
      <c r="Z796" s="214"/>
      <c r="AA796" s="214"/>
      <c r="AB796" s="214"/>
      <c r="AC796" s="214"/>
      <c r="AD796" s="214"/>
      <c r="AE796" s="214"/>
      <c r="AF796" s="214"/>
      <c r="AG796" s="214"/>
      <c r="AH796" s="214"/>
      <c r="AI796" s="214"/>
      <c r="AJ796" s="214"/>
      <c r="AK796" s="214"/>
      <c r="AL796" s="214"/>
      <c r="AM796" s="214"/>
      <c r="AN796" s="214"/>
      <c r="AO796" s="214"/>
      <c r="AP796" s="214"/>
      <c r="AQ796" s="214"/>
      <c r="AR796" s="214"/>
      <c r="AS796" s="214"/>
      <c r="AT796" s="214"/>
      <c r="AU796" s="214"/>
      <c r="AV796" s="214"/>
      <c r="AW796" s="214"/>
      <c r="AX796" s="214"/>
      <c r="AY796" s="214"/>
      <c r="AZ796" s="214"/>
      <c r="BA796" s="214"/>
      <c r="BB796" s="214"/>
      <c r="BC796" s="214"/>
      <c r="BD796" s="214"/>
      <c r="BE796" s="214"/>
      <c r="BF796" s="214"/>
      <c r="BG796" s="214"/>
      <c r="BH796" s="214"/>
      <c r="BI796" s="214"/>
      <c r="BJ796" s="214"/>
      <c r="BK796" s="214"/>
      <c r="BL796" s="214"/>
      <c r="BM796" s="214"/>
      <c r="BN796" s="214"/>
      <c r="BO796" s="214"/>
      <c r="BP796" s="214"/>
      <c r="BQ796" s="214"/>
    </row>
    <row r="797" spans="1:69" x14ac:dyDescent="0.2">
      <c r="A797" s="214"/>
      <c r="B797" s="214"/>
      <c r="C797" s="214"/>
      <c r="D797" s="214"/>
      <c r="E797" s="214"/>
      <c r="F797" s="214"/>
      <c r="G797" s="214"/>
      <c r="H797" s="214"/>
      <c r="I797" s="214"/>
      <c r="J797" s="214"/>
      <c r="K797" s="214"/>
      <c r="L797" s="214"/>
      <c r="M797" s="214"/>
      <c r="N797" s="214"/>
      <c r="O797" s="214"/>
      <c r="P797" s="214"/>
      <c r="Q797" s="214"/>
      <c r="R797" s="214"/>
      <c r="S797" s="214"/>
      <c r="T797" s="214"/>
      <c r="U797" s="214"/>
      <c r="V797" s="214"/>
      <c r="W797" s="214"/>
      <c r="X797" s="214"/>
      <c r="Y797" s="214"/>
      <c r="Z797" s="214"/>
      <c r="AA797" s="214"/>
      <c r="AB797" s="214"/>
      <c r="AC797" s="214"/>
      <c r="AD797" s="214"/>
      <c r="AE797" s="214"/>
      <c r="AF797" s="214"/>
      <c r="AG797" s="214"/>
      <c r="AH797" s="214"/>
      <c r="AI797" s="214"/>
      <c r="AJ797" s="214"/>
      <c r="AK797" s="214"/>
      <c r="AL797" s="214"/>
      <c r="AM797" s="214"/>
      <c r="AN797" s="214"/>
      <c r="AO797" s="214"/>
      <c r="AP797" s="214"/>
      <c r="AQ797" s="214"/>
      <c r="AR797" s="214"/>
      <c r="AS797" s="214"/>
      <c r="AT797" s="214"/>
      <c r="AU797" s="214"/>
      <c r="AV797" s="214"/>
      <c r="AW797" s="214"/>
      <c r="AX797" s="214"/>
      <c r="AY797" s="214"/>
      <c r="AZ797" s="214"/>
      <c r="BA797" s="214"/>
      <c r="BB797" s="214"/>
      <c r="BC797" s="214"/>
      <c r="BD797" s="214"/>
      <c r="BE797" s="214"/>
      <c r="BF797" s="214"/>
      <c r="BG797" s="214"/>
      <c r="BH797" s="214"/>
      <c r="BI797" s="214"/>
      <c r="BJ797" s="214"/>
      <c r="BK797" s="214"/>
      <c r="BL797" s="214"/>
      <c r="BM797" s="214"/>
      <c r="BN797" s="214"/>
      <c r="BO797" s="214"/>
      <c r="BP797" s="214"/>
      <c r="BQ797" s="214"/>
    </row>
    <row r="798" spans="1:69" x14ac:dyDescent="0.2">
      <c r="A798" s="214"/>
      <c r="B798" s="214"/>
      <c r="C798" s="214"/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4"/>
      <c r="AB798" s="214"/>
      <c r="AC798" s="214"/>
      <c r="AD798" s="214"/>
      <c r="AE798" s="214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4"/>
      <c r="BN798" s="214"/>
      <c r="BO798" s="214"/>
      <c r="BP798" s="214"/>
      <c r="BQ798" s="214"/>
    </row>
    <row r="799" spans="1:69" x14ac:dyDescent="0.2">
      <c r="A799" s="214"/>
      <c r="B799" s="214"/>
      <c r="C799" s="214"/>
      <c r="D799" s="214"/>
      <c r="E799" s="214"/>
      <c r="F799" s="214"/>
      <c r="G799" s="214"/>
      <c r="H799" s="214"/>
      <c r="I799" s="214"/>
      <c r="J799" s="214"/>
      <c r="K799" s="214"/>
      <c r="L799" s="214"/>
      <c r="M799" s="214"/>
      <c r="N799" s="214"/>
      <c r="O799" s="214"/>
      <c r="P799" s="214"/>
      <c r="Q799" s="214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4"/>
      <c r="AB799" s="214"/>
      <c r="AC799" s="214"/>
      <c r="AD799" s="214"/>
      <c r="AE799" s="214"/>
      <c r="AF799" s="214"/>
      <c r="AG799" s="214"/>
      <c r="AH799" s="214"/>
      <c r="AI799" s="214"/>
      <c r="AJ799" s="214"/>
      <c r="AK799" s="214"/>
      <c r="AL799" s="214"/>
      <c r="AM799" s="214"/>
      <c r="AN799" s="214"/>
      <c r="AO799" s="214"/>
      <c r="AP799" s="214"/>
      <c r="AQ799" s="214"/>
      <c r="AR799" s="214"/>
      <c r="AS799" s="214"/>
      <c r="AT799" s="214"/>
      <c r="AU799" s="214"/>
      <c r="AV799" s="214"/>
      <c r="AW799" s="214"/>
      <c r="AX799" s="214"/>
      <c r="AY799" s="214"/>
      <c r="AZ799" s="214"/>
      <c r="BA799" s="214"/>
      <c r="BB799" s="214"/>
      <c r="BC799" s="214"/>
      <c r="BD799" s="214"/>
      <c r="BE799" s="214"/>
      <c r="BF799" s="214"/>
      <c r="BG799" s="214"/>
      <c r="BH799" s="214"/>
      <c r="BI799" s="214"/>
      <c r="BJ799" s="214"/>
      <c r="BK799" s="214"/>
      <c r="BL799" s="214"/>
      <c r="BM799" s="214"/>
      <c r="BN799" s="214"/>
      <c r="BO799" s="214"/>
      <c r="BP799" s="214"/>
      <c r="BQ799" s="214"/>
    </row>
    <row r="800" spans="1:69" x14ac:dyDescent="0.2">
      <c r="A800" s="214"/>
      <c r="B800" s="214"/>
      <c r="C800" s="214"/>
      <c r="D800" s="214"/>
      <c r="E800" s="214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4"/>
      <c r="AB800" s="214"/>
      <c r="AC800" s="214"/>
      <c r="AD800" s="214"/>
      <c r="AE800" s="214"/>
      <c r="AF800" s="214"/>
      <c r="AG800" s="214"/>
      <c r="AH800" s="214"/>
      <c r="AI800" s="214"/>
      <c r="AJ800" s="214"/>
      <c r="AK800" s="214"/>
      <c r="AL800" s="214"/>
      <c r="AM800" s="214"/>
      <c r="AN800" s="214"/>
      <c r="AO800" s="214"/>
      <c r="AP800" s="214"/>
      <c r="AQ800" s="214"/>
      <c r="AR800" s="214"/>
      <c r="AS800" s="214"/>
      <c r="AT800" s="214"/>
      <c r="AU800" s="214"/>
      <c r="AV800" s="214"/>
      <c r="AW800" s="214"/>
      <c r="AX800" s="214"/>
      <c r="AY800" s="214"/>
      <c r="AZ800" s="214"/>
      <c r="BA800" s="214"/>
      <c r="BB800" s="214"/>
      <c r="BC800" s="214"/>
      <c r="BD800" s="214"/>
      <c r="BE800" s="214"/>
      <c r="BF800" s="214"/>
      <c r="BG800" s="214"/>
      <c r="BH800" s="214"/>
      <c r="BI800" s="214"/>
      <c r="BJ800" s="214"/>
      <c r="BK800" s="214"/>
      <c r="BL800" s="214"/>
      <c r="BM800" s="214"/>
      <c r="BN800" s="214"/>
      <c r="BO800" s="214"/>
      <c r="BP800" s="214"/>
      <c r="BQ800" s="214"/>
    </row>
    <row r="801" spans="1:69" x14ac:dyDescent="0.2">
      <c r="A801" s="214"/>
      <c r="B801" s="214"/>
      <c r="C801" s="214"/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4"/>
      <c r="AB801" s="214"/>
      <c r="AC801" s="214"/>
      <c r="AD801" s="214"/>
      <c r="AE801" s="214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4"/>
      <c r="BN801" s="214"/>
      <c r="BO801" s="214"/>
      <c r="BP801" s="214"/>
      <c r="BQ801" s="214"/>
    </row>
    <row r="802" spans="1:69" x14ac:dyDescent="0.2">
      <c r="A802" s="214"/>
      <c r="B802" s="214"/>
      <c r="C802" s="214"/>
      <c r="D802" s="214"/>
      <c r="E802" s="214"/>
      <c r="F802" s="214"/>
      <c r="G802" s="214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4"/>
      <c r="AB802" s="214"/>
      <c r="AC802" s="214"/>
      <c r="AD802" s="214"/>
      <c r="AE802" s="214"/>
      <c r="AF802" s="214"/>
      <c r="AG802" s="214"/>
      <c r="AH802" s="214"/>
      <c r="AI802" s="214"/>
      <c r="AJ802" s="214"/>
      <c r="AK802" s="214"/>
      <c r="AL802" s="214"/>
      <c r="AM802" s="214"/>
      <c r="AN802" s="214"/>
      <c r="AO802" s="214"/>
      <c r="AP802" s="214"/>
      <c r="AQ802" s="214"/>
      <c r="AR802" s="214"/>
      <c r="AS802" s="214"/>
      <c r="AT802" s="214"/>
      <c r="AU802" s="214"/>
      <c r="AV802" s="214"/>
      <c r="AW802" s="214"/>
      <c r="AX802" s="214"/>
      <c r="AY802" s="214"/>
      <c r="AZ802" s="214"/>
      <c r="BA802" s="214"/>
      <c r="BB802" s="214"/>
      <c r="BC802" s="214"/>
      <c r="BD802" s="214"/>
      <c r="BE802" s="214"/>
      <c r="BF802" s="214"/>
      <c r="BG802" s="214"/>
      <c r="BH802" s="214"/>
      <c r="BI802" s="214"/>
      <c r="BJ802" s="214"/>
      <c r="BK802" s="214"/>
      <c r="BL802" s="214"/>
      <c r="BM802" s="214"/>
      <c r="BN802" s="214"/>
      <c r="BO802" s="214"/>
      <c r="BP802" s="214"/>
      <c r="BQ802" s="214"/>
    </row>
    <row r="803" spans="1:69" x14ac:dyDescent="0.2">
      <c r="A803" s="214"/>
      <c r="B803" s="214"/>
      <c r="C803" s="214"/>
      <c r="D803" s="214"/>
      <c r="E803" s="214"/>
      <c r="F803" s="214"/>
      <c r="G803" s="214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4"/>
      <c r="AB803" s="214"/>
      <c r="AC803" s="214"/>
      <c r="AD803" s="214"/>
      <c r="AE803" s="214"/>
      <c r="AF803" s="214"/>
      <c r="AG803" s="214"/>
      <c r="AH803" s="214"/>
      <c r="AI803" s="214"/>
      <c r="AJ803" s="214"/>
      <c r="AK803" s="214"/>
      <c r="AL803" s="214"/>
      <c r="AM803" s="214"/>
      <c r="AN803" s="214"/>
      <c r="AO803" s="214"/>
      <c r="AP803" s="214"/>
      <c r="AQ803" s="214"/>
      <c r="AR803" s="214"/>
      <c r="AS803" s="214"/>
      <c r="AT803" s="214"/>
      <c r="AU803" s="214"/>
      <c r="AV803" s="214"/>
      <c r="AW803" s="214"/>
      <c r="AX803" s="214"/>
      <c r="AY803" s="214"/>
      <c r="AZ803" s="214"/>
      <c r="BA803" s="214"/>
      <c r="BB803" s="214"/>
      <c r="BC803" s="214"/>
      <c r="BD803" s="214"/>
      <c r="BE803" s="214"/>
      <c r="BF803" s="214"/>
      <c r="BG803" s="214"/>
      <c r="BH803" s="214"/>
      <c r="BI803" s="214"/>
      <c r="BJ803" s="214"/>
      <c r="BK803" s="214"/>
      <c r="BL803" s="214"/>
      <c r="BM803" s="214"/>
      <c r="BN803" s="214"/>
      <c r="BO803" s="214"/>
      <c r="BP803" s="214"/>
      <c r="BQ803" s="214"/>
    </row>
    <row r="804" spans="1:69" x14ac:dyDescent="0.2">
      <c r="A804" s="214"/>
      <c r="B804" s="214"/>
      <c r="C804" s="214"/>
      <c r="D804" s="214"/>
      <c r="E804" s="214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4"/>
      <c r="AB804" s="214"/>
      <c r="AC804" s="214"/>
      <c r="AD804" s="214"/>
      <c r="AE804" s="214"/>
      <c r="AF804" s="214"/>
      <c r="AG804" s="214"/>
      <c r="AH804" s="214"/>
      <c r="AI804" s="214"/>
      <c r="AJ804" s="214"/>
      <c r="AK804" s="214"/>
      <c r="AL804" s="214"/>
      <c r="AM804" s="214"/>
      <c r="AN804" s="214"/>
      <c r="AO804" s="214"/>
      <c r="AP804" s="214"/>
      <c r="AQ804" s="214"/>
      <c r="AR804" s="214"/>
      <c r="AS804" s="214"/>
      <c r="AT804" s="214"/>
      <c r="AU804" s="214"/>
      <c r="AV804" s="214"/>
      <c r="AW804" s="214"/>
      <c r="AX804" s="214"/>
      <c r="AY804" s="214"/>
      <c r="AZ804" s="214"/>
      <c r="BA804" s="214"/>
      <c r="BB804" s="214"/>
      <c r="BC804" s="214"/>
      <c r="BD804" s="214"/>
      <c r="BE804" s="214"/>
      <c r="BF804" s="214"/>
      <c r="BG804" s="214"/>
      <c r="BH804" s="214"/>
      <c r="BI804" s="214"/>
      <c r="BJ804" s="214"/>
      <c r="BK804" s="214"/>
      <c r="BL804" s="214"/>
      <c r="BM804" s="214"/>
      <c r="BN804" s="214"/>
      <c r="BO804" s="214"/>
      <c r="BP804" s="214"/>
      <c r="BQ804" s="214"/>
    </row>
    <row r="805" spans="1:69" x14ac:dyDescent="0.2">
      <c r="A805" s="214"/>
      <c r="B805" s="214"/>
      <c r="C805" s="214"/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4"/>
      <c r="AB805" s="214"/>
      <c r="AC805" s="214"/>
      <c r="AD805" s="214"/>
      <c r="AE805" s="214"/>
      <c r="AF805" s="214"/>
      <c r="AG805" s="214"/>
      <c r="AH805" s="214"/>
      <c r="AI805" s="214"/>
      <c r="AJ805" s="214"/>
      <c r="AK805" s="214"/>
      <c r="AL805" s="214"/>
      <c r="AM805" s="214"/>
      <c r="AN805" s="214"/>
      <c r="AO805" s="214"/>
      <c r="AP805" s="214"/>
      <c r="AQ805" s="214"/>
      <c r="AR805" s="214"/>
      <c r="AS805" s="214"/>
      <c r="AT805" s="214"/>
      <c r="AU805" s="214"/>
      <c r="AV805" s="214"/>
      <c r="AW805" s="214"/>
      <c r="AX805" s="214"/>
      <c r="AY805" s="214"/>
      <c r="AZ805" s="214"/>
      <c r="BA805" s="214"/>
      <c r="BB805" s="214"/>
      <c r="BC805" s="214"/>
      <c r="BD805" s="214"/>
      <c r="BE805" s="214"/>
      <c r="BF805" s="214"/>
      <c r="BG805" s="214"/>
      <c r="BH805" s="214"/>
      <c r="BI805" s="214"/>
      <c r="BJ805" s="214"/>
      <c r="BK805" s="214"/>
      <c r="BL805" s="214"/>
      <c r="BM805" s="214"/>
      <c r="BN805" s="214"/>
      <c r="BO805" s="214"/>
      <c r="BP805" s="214"/>
      <c r="BQ805" s="214"/>
    </row>
    <row r="806" spans="1:69" x14ac:dyDescent="0.2">
      <c r="A806" s="214"/>
      <c r="B806" s="214"/>
      <c r="C806" s="214"/>
      <c r="D806" s="214"/>
      <c r="E806" s="214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4"/>
      <c r="AB806" s="214"/>
      <c r="AC806" s="214"/>
      <c r="AD806" s="214"/>
      <c r="AE806" s="214"/>
      <c r="AF806" s="214"/>
      <c r="AG806" s="214"/>
      <c r="AH806" s="214"/>
      <c r="AI806" s="214"/>
      <c r="AJ806" s="214"/>
      <c r="AK806" s="214"/>
      <c r="AL806" s="214"/>
      <c r="AM806" s="214"/>
      <c r="AN806" s="214"/>
      <c r="AO806" s="214"/>
      <c r="AP806" s="214"/>
      <c r="AQ806" s="214"/>
      <c r="AR806" s="214"/>
      <c r="AS806" s="214"/>
      <c r="AT806" s="214"/>
      <c r="AU806" s="214"/>
      <c r="AV806" s="214"/>
      <c r="AW806" s="214"/>
      <c r="AX806" s="214"/>
      <c r="AY806" s="214"/>
      <c r="AZ806" s="214"/>
      <c r="BA806" s="214"/>
      <c r="BB806" s="214"/>
      <c r="BC806" s="214"/>
      <c r="BD806" s="214"/>
      <c r="BE806" s="214"/>
      <c r="BF806" s="214"/>
      <c r="BG806" s="214"/>
      <c r="BH806" s="214"/>
      <c r="BI806" s="214"/>
      <c r="BJ806" s="214"/>
      <c r="BK806" s="214"/>
      <c r="BL806" s="214"/>
      <c r="BM806" s="214"/>
      <c r="BN806" s="214"/>
      <c r="BO806" s="214"/>
      <c r="BP806" s="214"/>
      <c r="BQ806" s="214"/>
    </row>
    <row r="807" spans="1:69" x14ac:dyDescent="0.2">
      <c r="A807" s="214"/>
      <c r="B807" s="214"/>
      <c r="C807" s="214"/>
      <c r="D807" s="214"/>
      <c r="E807" s="214"/>
      <c r="F807" s="214"/>
      <c r="G807" s="214"/>
      <c r="H807" s="214"/>
      <c r="I807" s="214"/>
      <c r="J807" s="214"/>
      <c r="K807" s="214"/>
      <c r="L807" s="214"/>
      <c r="M807" s="214"/>
      <c r="N807" s="214"/>
      <c r="O807" s="214"/>
      <c r="P807" s="214"/>
      <c r="Q807" s="214"/>
      <c r="R807" s="214"/>
      <c r="S807" s="214"/>
      <c r="T807" s="214"/>
      <c r="U807" s="214"/>
      <c r="V807" s="214"/>
      <c r="W807" s="214"/>
      <c r="X807" s="214"/>
      <c r="Y807" s="214"/>
      <c r="Z807" s="214"/>
      <c r="AA807" s="214"/>
      <c r="AB807" s="214"/>
      <c r="AC807" s="214"/>
      <c r="AD807" s="214"/>
      <c r="AE807" s="214"/>
      <c r="AF807" s="214"/>
      <c r="AG807" s="214"/>
      <c r="AH807" s="214"/>
      <c r="AI807" s="214"/>
      <c r="AJ807" s="214"/>
      <c r="AK807" s="214"/>
      <c r="AL807" s="214"/>
      <c r="AM807" s="214"/>
      <c r="AN807" s="214"/>
      <c r="AO807" s="214"/>
      <c r="AP807" s="214"/>
      <c r="AQ807" s="214"/>
      <c r="AR807" s="214"/>
      <c r="AS807" s="214"/>
      <c r="AT807" s="214"/>
      <c r="AU807" s="214"/>
      <c r="AV807" s="214"/>
      <c r="AW807" s="214"/>
      <c r="AX807" s="214"/>
      <c r="AY807" s="214"/>
      <c r="AZ807" s="214"/>
      <c r="BA807" s="214"/>
      <c r="BB807" s="214"/>
      <c r="BC807" s="214"/>
      <c r="BD807" s="214"/>
      <c r="BE807" s="214"/>
      <c r="BF807" s="214"/>
      <c r="BG807" s="214"/>
      <c r="BH807" s="214"/>
      <c r="BI807" s="214"/>
      <c r="BJ807" s="214"/>
      <c r="BK807" s="214"/>
      <c r="BL807" s="214"/>
      <c r="BM807" s="214"/>
      <c r="BN807" s="214"/>
      <c r="BO807" s="214"/>
      <c r="BP807" s="214"/>
      <c r="BQ807" s="214"/>
    </row>
    <row r="808" spans="1:69" x14ac:dyDescent="0.2">
      <c r="A808" s="214"/>
      <c r="B808" s="214"/>
      <c r="C808" s="214"/>
      <c r="D808" s="214"/>
      <c r="E808" s="214"/>
      <c r="F808" s="214"/>
      <c r="G808" s="214"/>
      <c r="H808" s="214"/>
      <c r="I808" s="214"/>
      <c r="J808" s="214"/>
      <c r="K808" s="214"/>
      <c r="L808" s="214"/>
      <c r="M808" s="214"/>
      <c r="N808" s="214"/>
      <c r="O808" s="214"/>
      <c r="P808" s="214"/>
      <c r="Q808" s="214"/>
      <c r="R808" s="214"/>
      <c r="S808" s="214"/>
      <c r="T808" s="214"/>
      <c r="U808" s="214"/>
      <c r="V808" s="214"/>
      <c r="W808" s="214"/>
      <c r="X808" s="214"/>
      <c r="Y808" s="214"/>
      <c r="Z808" s="214"/>
      <c r="AA808" s="214"/>
      <c r="AB808" s="214"/>
      <c r="AC808" s="214"/>
      <c r="AD808" s="214"/>
      <c r="AE808" s="214"/>
      <c r="AF808" s="214"/>
      <c r="AG808" s="214"/>
      <c r="AH808" s="214"/>
      <c r="AI808" s="214"/>
      <c r="AJ808" s="214"/>
      <c r="AK808" s="214"/>
      <c r="AL808" s="214"/>
      <c r="AM808" s="214"/>
      <c r="AN808" s="214"/>
      <c r="AO808" s="214"/>
      <c r="AP808" s="214"/>
      <c r="AQ808" s="214"/>
      <c r="AR808" s="214"/>
      <c r="AS808" s="214"/>
      <c r="AT808" s="214"/>
      <c r="AU808" s="214"/>
      <c r="AV808" s="214"/>
      <c r="AW808" s="214"/>
      <c r="AX808" s="214"/>
      <c r="AY808" s="214"/>
      <c r="AZ808" s="214"/>
      <c r="BA808" s="214"/>
      <c r="BB808" s="214"/>
      <c r="BC808" s="214"/>
      <c r="BD808" s="214"/>
      <c r="BE808" s="214"/>
      <c r="BF808" s="214"/>
      <c r="BG808" s="214"/>
      <c r="BH808" s="214"/>
      <c r="BI808" s="214"/>
      <c r="BJ808" s="214"/>
      <c r="BK808" s="214"/>
      <c r="BL808" s="214"/>
      <c r="BM808" s="214"/>
      <c r="BN808" s="214"/>
      <c r="BO808" s="214"/>
      <c r="BP808" s="214"/>
      <c r="BQ808" s="214"/>
    </row>
    <row r="809" spans="1:69" x14ac:dyDescent="0.2">
      <c r="A809" s="214"/>
      <c r="B809" s="214"/>
      <c r="C809" s="214"/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4"/>
      <c r="T809" s="214"/>
      <c r="U809" s="214"/>
      <c r="V809" s="214"/>
      <c r="W809" s="214"/>
      <c r="X809" s="214"/>
      <c r="Y809" s="214"/>
      <c r="Z809" s="214"/>
      <c r="AA809" s="214"/>
      <c r="AB809" s="214"/>
      <c r="AC809" s="214"/>
      <c r="AD809" s="214"/>
      <c r="AE809" s="214"/>
      <c r="AF809" s="214"/>
      <c r="AG809" s="214"/>
      <c r="AH809" s="214"/>
      <c r="AI809" s="214"/>
      <c r="AJ809" s="214"/>
      <c r="AK809" s="214"/>
      <c r="AL809" s="214"/>
      <c r="AM809" s="214"/>
      <c r="AN809" s="214"/>
      <c r="AO809" s="214"/>
      <c r="AP809" s="214"/>
      <c r="AQ809" s="214"/>
      <c r="AR809" s="214"/>
      <c r="AS809" s="214"/>
      <c r="AT809" s="214"/>
      <c r="AU809" s="214"/>
      <c r="AV809" s="214"/>
      <c r="AW809" s="214"/>
      <c r="AX809" s="214"/>
      <c r="AY809" s="214"/>
      <c r="AZ809" s="214"/>
      <c r="BA809" s="214"/>
      <c r="BB809" s="214"/>
      <c r="BC809" s="214"/>
      <c r="BD809" s="214"/>
      <c r="BE809" s="214"/>
      <c r="BF809" s="214"/>
      <c r="BG809" s="214"/>
      <c r="BH809" s="214"/>
      <c r="BI809" s="214"/>
      <c r="BJ809" s="214"/>
      <c r="BK809" s="214"/>
      <c r="BL809" s="214"/>
      <c r="BM809" s="214"/>
      <c r="BN809" s="214"/>
      <c r="BO809" s="214"/>
      <c r="BP809" s="214"/>
      <c r="BQ809" s="214"/>
    </row>
    <row r="810" spans="1:69" x14ac:dyDescent="0.2">
      <c r="A810" s="214"/>
      <c r="B810" s="214"/>
      <c r="C810" s="214"/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4"/>
      <c r="T810" s="214"/>
      <c r="U810" s="214"/>
      <c r="V810" s="214"/>
      <c r="W810" s="214"/>
      <c r="X810" s="214"/>
      <c r="Y810" s="214"/>
      <c r="Z810" s="214"/>
      <c r="AA810" s="214"/>
      <c r="AB810" s="214"/>
      <c r="AC810" s="214"/>
      <c r="AD810" s="214"/>
      <c r="AE810" s="214"/>
      <c r="AF810" s="214"/>
      <c r="AG810" s="214"/>
      <c r="AH810" s="214"/>
      <c r="AI810" s="214"/>
      <c r="AJ810" s="214"/>
      <c r="AK810" s="214"/>
      <c r="AL810" s="214"/>
      <c r="AM810" s="214"/>
      <c r="AN810" s="214"/>
      <c r="AO810" s="214"/>
      <c r="AP810" s="214"/>
      <c r="AQ810" s="214"/>
      <c r="AR810" s="214"/>
      <c r="AS810" s="214"/>
      <c r="AT810" s="214"/>
      <c r="AU810" s="214"/>
      <c r="AV810" s="214"/>
      <c r="AW810" s="214"/>
      <c r="AX810" s="214"/>
      <c r="AY810" s="214"/>
      <c r="AZ810" s="214"/>
      <c r="BA810" s="214"/>
      <c r="BB810" s="214"/>
      <c r="BC810" s="214"/>
      <c r="BD810" s="214"/>
      <c r="BE810" s="214"/>
      <c r="BF810" s="214"/>
      <c r="BG810" s="214"/>
      <c r="BH810" s="214"/>
      <c r="BI810" s="214"/>
      <c r="BJ810" s="214"/>
      <c r="BK810" s="214"/>
      <c r="BL810" s="214"/>
      <c r="BM810" s="214"/>
      <c r="BN810" s="214"/>
      <c r="BO810" s="214"/>
      <c r="BP810" s="214"/>
      <c r="BQ810" s="214"/>
    </row>
    <row r="811" spans="1:69" x14ac:dyDescent="0.2">
      <c r="A811" s="214"/>
      <c r="B811" s="214"/>
      <c r="C811" s="214"/>
      <c r="D811" s="214"/>
      <c r="E811" s="214"/>
      <c r="F811" s="214"/>
      <c r="G811" s="214"/>
      <c r="H811" s="214"/>
      <c r="I811" s="214"/>
      <c r="J811" s="214"/>
      <c r="K811" s="214"/>
      <c r="L811" s="214"/>
      <c r="M811" s="214"/>
      <c r="N811" s="214"/>
      <c r="O811" s="214"/>
      <c r="P811" s="214"/>
      <c r="Q811" s="214"/>
      <c r="R811" s="214"/>
      <c r="S811" s="214"/>
      <c r="T811" s="214"/>
      <c r="U811" s="214"/>
      <c r="V811" s="214"/>
      <c r="W811" s="214"/>
      <c r="X811" s="214"/>
      <c r="Y811" s="214"/>
      <c r="Z811" s="214"/>
      <c r="AA811" s="214"/>
      <c r="AB811" s="214"/>
      <c r="AC811" s="214"/>
      <c r="AD811" s="214"/>
      <c r="AE811" s="214"/>
      <c r="AF811" s="214"/>
      <c r="AG811" s="214"/>
      <c r="AH811" s="214"/>
      <c r="AI811" s="214"/>
      <c r="AJ811" s="214"/>
      <c r="AK811" s="214"/>
      <c r="AL811" s="214"/>
      <c r="AM811" s="214"/>
      <c r="AN811" s="214"/>
      <c r="AO811" s="214"/>
      <c r="AP811" s="214"/>
      <c r="AQ811" s="214"/>
      <c r="AR811" s="214"/>
      <c r="AS811" s="214"/>
      <c r="AT811" s="214"/>
      <c r="AU811" s="214"/>
      <c r="AV811" s="214"/>
      <c r="AW811" s="214"/>
      <c r="AX811" s="214"/>
      <c r="AY811" s="214"/>
      <c r="AZ811" s="214"/>
      <c r="BA811" s="214"/>
      <c r="BB811" s="214"/>
      <c r="BC811" s="214"/>
      <c r="BD811" s="214"/>
      <c r="BE811" s="214"/>
      <c r="BF811" s="214"/>
      <c r="BG811" s="214"/>
      <c r="BH811" s="214"/>
      <c r="BI811" s="214"/>
      <c r="BJ811" s="214"/>
      <c r="BK811" s="214"/>
      <c r="BL811" s="214"/>
      <c r="BM811" s="214"/>
      <c r="BN811" s="214"/>
      <c r="BO811" s="214"/>
      <c r="BP811" s="214"/>
      <c r="BQ811" s="214"/>
    </row>
    <row r="812" spans="1:69" x14ac:dyDescent="0.2">
      <c r="A812" s="214"/>
      <c r="B812" s="214"/>
      <c r="C812" s="214"/>
      <c r="D812" s="214"/>
      <c r="E812" s="214"/>
      <c r="F812" s="214"/>
      <c r="G812" s="214"/>
      <c r="H812" s="214"/>
      <c r="I812" s="214"/>
      <c r="J812" s="214"/>
      <c r="K812" s="214"/>
      <c r="L812" s="214"/>
      <c r="M812" s="214"/>
      <c r="N812" s="214"/>
      <c r="O812" s="214"/>
      <c r="P812" s="214"/>
      <c r="Q812" s="214"/>
      <c r="R812" s="214"/>
      <c r="S812" s="214"/>
      <c r="T812" s="214"/>
      <c r="U812" s="214"/>
      <c r="V812" s="214"/>
      <c r="W812" s="214"/>
      <c r="X812" s="214"/>
      <c r="Y812" s="214"/>
      <c r="Z812" s="214"/>
      <c r="AA812" s="214"/>
      <c r="AB812" s="214"/>
      <c r="AC812" s="214"/>
      <c r="AD812" s="214"/>
      <c r="AE812" s="214"/>
      <c r="AF812" s="214"/>
      <c r="AG812" s="214"/>
      <c r="AH812" s="214"/>
      <c r="AI812" s="214"/>
      <c r="AJ812" s="214"/>
      <c r="AK812" s="214"/>
      <c r="AL812" s="214"/>
      <c r="AM812" s="214"/>
      <c r="AN812" s="214"/>
      <c r="AO812" s="214"/>
      <c r="AP812" s="214"/>
      <c r="AQ812" s="214"/>
      <c r="AR812" s="214"/>
      <c r="AS812" s="214"/>
      <c r="AT812" s="214"/>
      <c r="AU812" s="214"/>
      <c r="AV812" s="214"/>
      <c r="AW812" s="214"/>
      <c r="AX812" s="214"/>
      <c r="AY812" s="214"/>
      <c r="AZ812" s="214"/>
      <c r="BA812" s="214"/>
      <c r="BB812" s="214"/>
      <c r="BC812" s="214"/>
      <c r="BD812" s="214"/>
      <c r="BE812" s="214"/>
      <c r="BF812" s="214"/>
      <c r="BG812" s="214"/>
      <c r="BH812" s="214"/>
      <c r="BI812" s="214"/>
      <c r="BJ812" s="214"/>
      <c r="BK812" s="214"/>
      <c r="BL812" s="214"/>
      <c r="BM812" s="214"/>
      <c r="BN812" s="214"/>
      <c r="BO812" s="214"/>
      <c r="BP812" s="214"/>
      <c r="BQ812" s="214"/>
    </row>
    <row r="813" spans="1:69" x14ac:dyDescent="0.2">
      <c r="A813" s="214"/>
      <c r="B813" s="214"/>
      <c r="C813" s="214"/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4"/>
      <c r="T813" s="214"/>
      <c r="U813" s="214"/>
      <c r="V813" s="214"/>
      <c r="W813" s="214"/>
      <c r="X813" s="214"/>
      <c r="Y813" s="214"/>
      <c r="Z813" s="214"/>
      <c r="AA813" s="214"/>
      <c r="AB813" s="214"/>
      <c r="AC813" s="214"/>
      <c r="AD813" s="214"/>
      <c r="AE813" s="214"/>
      <c r="AF813" s="214"/>
      <c r="AG813" s="214"/>
      <c r="AH813" s="214"/>
      <c r="AI813" s="214"/>
      <c r="AJ813" s="214"/>
      <c r="AK813" s="214"/>
      <c r="AL813" s="214"/>
      <c r="AM813" s="214"/>
      <c r="AN813" s="214"/>
      <c r="AO813" s="214"/>
      <c r="AP813" s="214"/>
      <c r="AQ813" s="214"/>
      <c r="AR813" s="214"/>
      <c r="AS813" s="214"/>
      <c r="AT813" s="214"/>
      <c r="AU813" s="214"/>
      <c r="AV813" s="214"/>
      <c r="AW813" s="214"/>
      <c r="AX813" s="214"/>
      <c r="AY813" s="214"/>
      <c r="AZ813" s="214"/>
      <c r="BA813" s="214"/>
      <c r="BB813" s="214"/>
      <c r="BC813" s="214"/>
      <c r="BD813" s="214"/>
      <c r="BE813" s="214"/>
      <c r="BF813" s="214"/>
      <c r="BG813" s="214"/>
      <c r="BH813" s="214"/>
      <c r="BI813" s="214"/>
      <c r="BJ813" s="214"/>
      <c r="BK813" s="214"/>
      <c r="BL813" s="214"/>
      <c r="BM813" s="214"/>
      <c r="BN813" s="214"/>
      <c r="BO813" s="214"/>
      <c r="BP813" s="214"/>
      <c r="BQ813" s="214"/>
    </row>
    <row r="814" spans="1:69" x14ac:dyDescent="0.2">
      <c r="A814" s="214"/>
      <c r="B814" s="214"/>
      <c r="C814" s="214"/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214"/>
      <c r="S814" s="214"/>
      <c r="T814" s="214"/>
      <c r="U814" s="214"/>
      <c r="V814" s="214"/>
      <c r="W814" s="214"/>
      <c r="X814" s="214"/>
      <c r="Y814" s="214"/>
      <c r="Z814" s="214"/>
      <c r="AA814" s="214"/>
      <c r="AB814" s="214"/>
      <c r="AC814" s="214"/>
      <c r="AD814" s="214"/>
      <c r="AE814" s="214"/>
      <c r="AF814" s="214"/>
      <c r="AG814" s="214"/>
      <c r="AH814" s="214"/>
      <c r="AI814" s="214"/>
      <c r="AJ814" s="214"/>
      <c r="AK814" s="214"/>
      <c r="AL814" s="214"/>
      <c r="AM814" s="214"/>
      <c r="AN814" s="214"/>
      <c r="AO814" s="214"/>
      <c r="AP814" s="214"/>
      <c r="AQ814" s="214"/>
      <c r="AR814" s="214"/>
      <c r="AS814" s="214"/>
      <c r="AT814" s="214"/>
      <c r="AU814" s="214"/>
      <c r="AV814" s="214"/>
      <c r="AW814" s="214"/>
      <c r="AX814" s="214"/>
      <c r="AY814" s="214"/>
      <c r="AZ814" s="214"/>
      <c r="BA814" s="214"/>
      <c r="BB814" s="214"/>
      <c r="BC814" s="214"/>
      <c r="BD814" s="214"/>
      <c r="BE814" s="214"/>
      <c r="BF814" s="214"/>
      <c r="BG814" s="214"/>
      <c r="BH814" s="214"/>
      <c r="BI814" s="214"/>
      <c r="BJ814" s="214"/>
      <c r="BK814" s="214"/>
      <c r="BL814" s="214"/>
      <c r="BM814" s="214"/>
      <c r="BN814" s="214"/>
      <c r="BO814" s="214"/>
      <c r="BP814" s="214"/>
      <c r="BQ814" s="214"/>
    </row>
    <row r="815" spans="1:69" x14ac:dyDescent="0.2">
      <c r="A815" s="214"/>
      <c r="B815" s="214"/>
      <c r="C815" s="214"/>
      <c r="D815" s="214"/>
      <c r="E815" s="214"/>
      <c r="F815" s="214"/>
      <c r="G815" s="214"/>
      <c r="H815" s="214"/>
      <c r="I815" s="214"/>
      <c r="J815" s="214"/>
      <c r="K815" s="214"/>
      <c r="L815" s="214"/>
      <c r="M815" s="214"/>
      <c r="N815" s="214"/>
      <c r="O815" s="214"/>
      <c r="P815" s="214"/>
      <c r="Q815" s="214"/>
      <c r="R815" s="214"/>
      <c r="S815" s="214"/>
      <c r="T815" s="214"/>
      <c r="U815" s="214"/>
      <c r="V815" s="214"/>
      <c r="W815" s="214"/>
      <c r="X815" s="214"/>
      <c r="Y815" s="214"/>
      <c r="Z815" s="214"/>
      <c r="AA815" s="214"/>
      <c r="AB815" s="214"/>
      <c r="AC815" s="214"/>
      <c r="AD815" s="214"/>
      <c r="AE815" s="214"/>
      <c r="AF815" s="214"/>
      <c r="AG815" s="214"/>
      <c r="AH815" s="214"/>
      <c r="AI815" s="214"/>
      <c r="AJ815" s="214"/>
      <c r="AK815" s="214"/>
      <c r="AL815" s="214"/>
      <c r="AM815" s="214"/>
      <c r="AN815" s="214"/>
      <c r="AO815" s="214"/>
      <c r="AP815" s="214"/>
      <c r="AQ815" s="214"/>
      <c r="AR815" s="214"/>
      <c r="AS815" s="214"/>
      <c r="AT815" s="214"/>
      <c r="AU815" s="214"/>
      <c r="AV815" s="214"/>
      <c r="AW815" s="214"/>
      <c r="AX815" s="214"/>
      <c r="AY815" s="214"/>
      <c r="AZ815" s="214"/>
      <c r="BA815" s="214"/>
      <c r="BB815" s="214"/>
      <c r="BC815" s="214"/>
      <c r="BD815" s="214"/>
      <c r="BE815" s="214"/>
      <c r="BF815" s="214"/>
      <c r="BG815" s="214"/>
      <c r="BH815" s="214"/>
      <c r="BI815" s="214"/>
      <c r="BJ815" s="214"/>
      <c r="BK815" s="214"/>
      <c r="BL815" s="214"/>
      <c r="BM815" s="214"/>
      <c r="BN815" s="214"/>
      <c r="BO815" s="214"/>
      <c r="BP815" s="214"/>
      <c r="BQ815" s="214"/>
    </row>
    <row r="816" spans="1:69" x14ac:dyDescent="0.2">
      <c r="A816" s="214"/>
      <c r="B816" s="214"/>
      <c r="C816" s="214"/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4"/>
      <c r="T816" s="214"/>
      <c r="U816" s="214"/>
      <c r="V816" s="214"/>
      <c r="W816" s="214"/>
      <c r="X816" s="214"/>
      <c r="Y816" s="214"/>
      <c r="Z816" s="214"/>
      <c r="AA816" s="214"/>
      <c r="AB816" s="214"/>
      <c r="AC816" s="214"/>
      <c r="AD816" s="214"/>
      <c r="AE816" s="214"/>
      <c r="AF816" s="214"/>
      <c r="AG816" s="214"/>
      <c r="AH816" s="214"/>
      <c r="AI816" s="214"/>
      <c r="AJ816" s="214"/>
      <c r="AK816" s="214"/>
      <c r="AL816" s="214"/>
      <c r="AM816" s="214"/>
      <c r="AN816" s="214"/>
      <c r="AO816" s="214"/>
      <c r="AP816" s="214"/>
      <c r="AQ816" s="214"/>
      <c r="AR816" s="214"/>
      <c r="AS816" s="214"/>
      <c r="AT816" s="214"/>
      <c r="AU816" s="214"/>
      <c r="AV816" s="214"/>
      <c r="AW816" s="214"/>
      <c r="AX816" s="214"/>
      <c r="AY816" s="214"/>
      <c r="AZ816" s="214"/>
      <c r="BA816" s="214"/>
      <c r="BB816" s="214"/>
      <c r="BC816" s="214"/>
      <c r="BD816" s="214"/>
      <c r="BE816" s="214"/>
      <c r="BF816" s="214"/>
      <c r="BG816" s="214"/>
      <c r="BH816" s="214"/>
      <c r="BI816" s="214"/>
      <c r="BJ816" s="214"/>
      <c r="BK816" s="214"/>
      <c r="BL816" s="214"/>
      <c r="BM816" s="214"/>
      <c r="BN816" s="214"/>
      <c r="BO816" s="214"/>
      <c r="BP816" s="214"/>
      <c r="BQ816" s="214"/>
    </row>
    <row r="817" spans="1:69" x14ac:dyDescent="0.2">
      <c r="A817" s="214"/>
      <c r="B817" s="214"/>
      <c r="C817" s="214"/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4"/>
      <c r="T817" s="214"/>
      <c r="U817" s="214"/>
      <c r="V817" s="214"/>
      <c r="W817" s="214"/>
      <c r="X817" s="214"/>
      <c r="Y817" s="214"/>
      <c r="Z817" s="214"/>
      <c r="AA817" s="214"/>
      <c r="AB817" s="214"/>
      <c r="AC817" s="214"/>
      <c r="AD817" s="214"/>
      <c r="AE817" s="214"/>
      <c r="AF817" s="214"/>
      <c r="AG817" s="214"/>
      <c r="AH817" s="214"/>
      <c r="AI817" s="214"/>
      <c r="AJ817" s="214"/>
      <c r="AK817" s="214"/>
      <c r="AL817" s="214"/>
      <c r="AM817" s="214"/>
      <c r="AN817" s="214"/>
      <c r="AO817" s="214"/>
      <c r="AP817" s="214"/>
      <c r="AQ817" s="214"/>
      <c r="AR817" s="214"/>
      <c r="AS817" s="214"/>
      <c r="AT817" s="214"/>
      <c r="AU817" s="214"/>
      <c r="AV817" s="214"/>
      <c r="AW817" s="214"/>
      <c r="AX817" s="214"/>
      <c r="AY817" s="214"/>
      <c r="AZ817" s="214"/>
      <c r="BA817" s="214"/>
      <c r="BB817" s="214"/>
      <c r="BC817" s="214"/>
      <c r="BD817" s="214"/>
      <c r="BE817" s="214"/>
      <c r="BF817" s="214"/>
      <c r="BG817" s="214"/>
      <c r="BH817" s="214"/>
      <c r="BI817" s="214"/>
      <c r="BJ817" s="214"/>
      <c r="BK817" s="214"/>
      <c r="BL817" s="214"/>
      <c r="BM817" s="214"/>
      <c r="BN817" s="214"/>
      <c r="BO817" s="214"/>
      <c r="BP817" s="214"/>
      <c r="BQ817" s="214"/>
    </row>
    <row r="818" spans="1:69" x14ac:dyDescent="0.2">
      <c r="A818" s="214"/>
      <c r="B818" s="214"/>
      <c r="C818" s="214"/>
      <c r="D818" s="214"/>
      <c r="E818" s="214"/>
      <c r="F818" s="214"/>
      <c r="G818" s="214"/>
      <c r="H818" s="214"/>
      <c r="I818" s="214"/>
      <c r="J818" s="214"/>
      <c r="K818" s="214"/>
      <c r="L818" s="214"/>
      <c r="M818" s="214"/>
      <c r="N818" s="214"/>
      <c r="O818" s="214"/>
      <c r="P818" s="214"/>
      <c r="Q818" s="214"/>
      <c r="R818" s="214"/>
      <c r="S818" s="214"/>
      <c r="T818" s="214"/>
      <c r="U818" s="214"/>
      <c r="V818" s="214"/>
      <c r="W818" s="214"/>
      <c r="X818" s="214"/>
      <c r="Y818" s="214"/>
      <c r="Z818" s="214"/>
      <c r="AA818" s="214"/>
      <c r="AB818" s="214"/>
      <c r="AC818" s="214"/>
      <c r="AD818" s="214"/>
      <c r="AE818" s="214"/>
      <c r="AF818" s="214"/>
      <c r="AG818" s="214"/>
      <c r="AH818" s="214"/>
      <c r="AI818" s="214"/>
      <c r="AJ818" s="214"/>
      <c r="AK818" s="214"/>
      <c r="AL818" s="214"/>
      <c r="AM818" s="214"/>
      <c r="AN818" s="214"/>
      <c r="AO818" s="214"/>
      <c r="AP818" s="214"/>
      <c r="AQ818" s="214"/>
      <c r="AR818" s="214"/>
      <c r="AS818" s="214"/>
      <c r="AT818" s="214"/>
      <c r="AU818" s="214"/>
      <c r="AV818" s="214"/>
      <c r="AW818" s="214"/>
      <c r="AX818" s="214"/>
      <c r="AY818" s="214"/>
      <c r="AZ818" s="214"/>
      <c r="BA818" s="214"/>
      <c r="BB818" s="214"/>
      <c r="BC818" s="214"/>
      <c r="BD818" s="214"/>
      <c r="BE818" s="214"/>
      <c r="BF818" s="214"/>
      <c r="BG818" s="214"/>
      <c r="BH818" s="214"/>
      <c r="BI818" s="214"/>
      <c r="BJ818" s="214"/>
      <c r="BK818" s="214"/>
      <c r="BL818" s="214"/>
      <c r="BM818" s="214"/>
      <c r="BN818" s="214"/>
      <c r="BO818" s="214"/>
      <c r="BP818" s="214"/>
      <c r="BQ818" s="214"/>
    </row>
    <row r="819" spans="1:69" x14ac:dyDescent="0.2">
      <c r="A819" s="214"/>
      <c r="B819" s="214"/>
      <c r="C819" s="214"/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4"/>
      <c r="O819" s="214"/>
      <c r="P819" s="214"/>
      <c r="Q819" s="214"/>
      <c r="R819" s="214"/>
      <c r="S819" s="214"/>
      <c r="T819" s="214"/>
      <c r="U819" s="214"/>
      <c r="V819" s="214"/>
      <c r="W819" s="214"/>
      <c r="X819" s="214"/>
      <c r="Y819" s="214"/>
      <c r="Z819" s="214"/>
      <c r="AA819" s="214"/>
      <c r="AB819" s="214"/>
      <c r="AC819" s="214"/>
      <c r="AD819" s="214"/>
      <c r="AE819" s="214"/>
      <c r="AF819" s="214"/>
      <c r="AG819" s="214"/>
      <c r="AH819" s="214"/>
      <c r="AI819" s="214"/>
      <c r="AJ819" s="214"/>
      <c r="AK819" s="214"/>
      <c r="AL819" s="214"/>
      <c r="AM819" s="214"/>
      <c r="AN819" s="214"/>
      <c r="AO819" s="214"/>
      <c r="AP819" s="214"/>
      <c r="AQ819" s="214"/>
      <c r="AR819" s="214"/>
      <c r="AS819" s="214"/>
      <c r="AT819" s="214"/>
      <c r="AU819" s="214"/>
      <c r="AV819" s="214"/>
      <c r="AW819" s="214"/>
      <c r="AX819" s="214"/>
      <c r="AY819" s="214"/>
      <c r="AZ819" s="214"/>
      <c r="BA819" s="214"/>
      <c r="BB819" s="214"/>
      <c r="BC819" s="214"/>
      <c r="BD819" s="214"/>
      <c r="BE819" s="214"/>
      <c r="BF819" s="214"/>
      <c r="BG819" s="214"/>
      <c r="BH819" s="214"/>
      <c r="BI819" s="214"/>
      <c r="BJ819" s="214"/>
      <c r="BK819" s="214"/>
      <c r="BL819" s="214"/>
      <c r="BM819" s="214"/>
      <c r="BN819" s="214"/>
      <c r="BO819" s="214"/>
      <c r="BP819" s="214"/>
      <c r="BQ819" s="214"/>
    </row>
    <row r="820" spans="1:69" x14ac:dyDescent="0.2">
      <c r="A820" s="214"/>
      <c r="B820" s="214"/>
      <c r="C820" s="214"/>
      <c r="D820" s="214"/>
      <c r="E820" s="214"/>
      <c r="F820" s="214"/>
      <c r="G820" s="214"/>
      <c r="H820" s="214"/>
      <c r="I820" s="214"/>
      <c r="J820" s="214"/>
      <c r="K820" s="214"/>
      <c r="L820" s="214"/>
      <c r="M820" s="214"/>
      <c r="N820" s="214"/>
      <c r="O820" s="214"/>
      <c r="P820" s="214"/>
      <c r="Q820" s="214"/>
      <c r="R820" s="214"/>
      <c r="S820" s="214"/>
      <c r="T820" s="214"/>
      <c r="U820" s="214"/>
      <c r="V820" s="214"/>
      <c r="W820" s="214"/>
      <c r="X820" s="214"/>
      <c r="Y820" s="214"/>
      <c r="Z820" s="214"/>
      <c r="AA820" s="214"/>
      <c r="AB820" s="214"/>
      <c r="AC820" s="214"/>
      <c r="AD820" s="214"/>
      <c r="AE820" s="214"/>
      <c r="AF820" s="214"/>
      <c r="AG820" s="214"/>
      <c r="AH820" s="214"/>
      <c r="AI820" s="214"/>
      <c r="AJ820" s="214"/>
      <c r="AK820" s="214"/>
      <c r="AL820" s="214"/>
      <c r="AM820" s="214"/>
      <c r="AN820" s="214"/>
      <c r="AO820" s="214"/>
      <c r="AP820" s="214"/>
      <c r="AQ820" s="214"/>
      <c r="AR820" s="214"/>
      <c r="AS820" s="214"/>
      <c r="AT820" s="214"/>
      <c r="AU820" s="214"/>
      <c r="AV820" s="214"/>
      <c r="AW820" s="214"/>
      <c r="AX820" s="214"/>
      <c r="AY820" s="214"/>
      <c r="AZ820" s="214"/>
      <c r="BA820" s="214"/>
      <c r="BB820" s="214"/>
      <c r="BC820" s="214"/>
      <c r="BD820" s="214"/>
      <c r="BE820" s="214"/>
      <c r="BF820" s="214"/>
      <c r="BG820" s="214"/>
      <c r="BH820" s="214"/>
      <c r="BI820" s="214"/>
      <c r="BJ820" s="214"/>
      <c r="BK820" s="214"/>
      <c r="BL820" s="214"/>
      <c r="BM820" s="214"/>
      <c r="BN820" s="214"/>
      <c r="BO820" s="214"/>
      <c r="BP820" s="214"/>
      <c r="BQ820" s="214"/>
    </row>
    <row r="821" spans="1:69" x14ac:dyDescent="0.2">
      <c r="A821" s="214"/>
      <c r="B821" s="214"/>
      <c r="C821" s="214"/>
      <c r="D821" s="214"/>
      <c r="E821" s="214"/>
      <c r="F821" s="214"/>
      <c r="G821" s="214"/>
      <c r="H821" s="214"/>
      <c r="I821" s="214"/>
      <c r="J821" s="214"/>
      <c r="K821" s="214"/>
      <c r="L821" s="214"/>
      <c r="M821" s="214"/>
      <c r="N821" s="214"/>
      <c r="O821" s="214"/>
      <c r="P821" s="214"/>
      <c r="Q821" s="214"/>
      <c r="R821" s="214"/>
      <c r="S821" s="214"/>
      <c r="T821" s="214"/>
      <c r="U821" s="214"/>
      <c r="V821" s="214"/>
      <c r="W821" s="214"/>
      <c r="X821" s="214"/>
      <c r="Y821" s="214"/>
      <c r="Z821" s="214"/>
      <c r="AA821" s="214"/>
      <c r="AB821" s="214"/>
      <c r="AC821" s="214"/>
      <c r="AD821" s="214"/>
      <c r="AE821" s="214"/>
      <c r="AF821" s="214"/>
      <c r="AG821" s="214"/>
      <c r="AH821" s="214"/>
      <c r="AI821" s="214"/>
      <c r="AJ821" s="214"/>
      <c r="AK821" s="214"/>
      <c r="AL821" s="214"/>
      <c r="AM821" s="214"/>
      <c r="AN821" s="214"/>
      <c r="AO821" s="214"/>
      <c r="AP821" s="214"/>
      <c r="AQ821" s="214"/>
      <c r="AR821" s="214"/>
      <c r="AS821" s="214"/>
      <c r="AT821" s="214"/>
      <c r="AU821" s="214"/>
      <c r="AV821" s="214"/>
      <c r="AW821" s="214"/>
      <c r="AX821" s="214"/>
      <c r="AY821" s="214"/>
      <c r="AZ821" s="214"/>
      <c r="BA821" s="214"/>
      <c r="BB821" s="214"/>
      <c r="BC821" s="214"/>
      <c r="BD821" s="214"/>
      <c r="BE821" s="214"/>
      <c r="BF821" s="214"/>
      <c r="BG821" s="214"/>
      <c r="BH821" s="214"/>
      <c r="BI821" s="214"/>
      <c r="BJ821" s="214"/>
      <c r="BK821" s="214"/>
      <c r="BL821" s="214"/>
      <c r="BM821" s="214"/>
      <c r="BN821" s="214"/>
      <c r="BO821" s="214"/>
      <c r="BP821" s="214"/>
      <c r="BQ821" s="214"/>
    </row>
    <row r="822" spans="1:69" x14ac:dyDescent="0.2">
      <c r="A822" s="214"/>
      <c r="B822" s="214"/>
      <c r="C822" s="214"/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4"/>
      <c r="T822" s="214"/>
      <c r="U822" s="214"/>
      <c r="V822" s="214"/>
      <c r="W822" s="214"/>
      <c r="X822" s="214"/>
      <c r="Y822" s="214"/>
      <c r="Z822" s="214"/>
      <c r="AA822" s="214"/>
      <c r="AB822" s="214"/>
      <c r="AC822" s="214"/>
      <c r="AD822" s="214"/>
      <c r="AE822" s="214"/>
      <c r="AF822" s="214"/>
      <c r="AG822" s="214"/>
      <c r="AH822" s="214"/>
      <c r="AI822" s="214"/>
      <c r="AJ822" s="214"/>
      <c r="AK822" s="214"/>
      <c r="AL822" s="214"/>
      <c r="AM822" s="214"/>
      <c r="AN822" s="214"/>
      <c r="AO822" s="214"/>
      <c r="AP822" s="214"/>
      <c r="AQ822" s="214"/>
      <c r="AR822" s="214"/>
      <c r="AS822" s="214"/>
      <c r="AT822" s="214"/>
      <c r="AU822" s="214"/>
      <c r="AV822" s="214"/>
      <c r="AW822" s="214"/>
      <c r="AX822" s="214"/>
      <c r="AY822" s="214"/>
      <c r="AZ822" s="214"/>
      <c r="BA822" s="214"/>
      <c r="BB822" s="214"/>
      <c r="BC822" s="214"/>
      <c r="BD822" s="214"/>
      <c r="BE822" s="214"/>
      <c r="BF822" s="214"/>
      <c r="BG822" s="214"/>
      <c r="BH822" s="214"/>
      <c r="BI822" s="214"/>
      <c r="BJ822" s="214"/>
      <c r="BK822" s="214"/>
      <c r="BL822" s="214"/>
      <c r="BM822" s="214"/>
      <c r="BN822" s="214"/>
      <c r="BO822" s="214"/>
      <c r="BP822" s="214"/>
      <c r="BQ822" s="214"/>
    </row>
    <row r="823" spans="1:69" x14ac:dyDescent="0.2">
      <c r="A823" s="214"/>
      <c r="B823" s="214"/>
      <c r="C823" s="214"/>
      <c r="D823" s="214"/>
      <c r="E823" s="214"/>
      <c r="F823" s="214"/>
      <c r="G823" s="214"/>
      <c r="H823" s="214"/>
      <c r="I823" s="214"/>
      <c r="J823" s="214"/>
      <c r="K823" s="214"/>
      <c r="L823" s="214"/>
      <c r="M823" s="214"/>
      <c r="N823" s="214"/>
      <c r="O823" s="214"/>
      <c r="P823" s="214"/>
      <c r="Q823" s="214"/>
      <c r="R823" s="214"/>
      <c r="S823" s="214"/>
      <c r="T823" s="214"/>
      <c r="U823" s="214"/>
      <c r="V823" s="214"/>
      <c r="W823" s="214"/>
      <c r="X823" s="214"/>
      <c r="Y823" s="214"/>
      <c r="Z823" s="214"/>
      <c r="AA823" s="214"/>
      <c r="AB823" s="214"/>
      <c r="AC823" s="214"/>
      <c r="AD823" s="214"/>
      <c r="AE823" s="214"/>
      <c r="AF823" s="214"/>
      <c r="AG823" s="214"/>
      <c r="AH823" s="214"/>
      <c r="AI823" s="214"/>
      <c r="AJ823" s="214"/>
      <c r="AK823" s="214"/>
      <c r="AL823" s="214"/>
      <c r="AM823" s="214"/>
      <c r="AN823" s="214"/>
      <c r="AO823" s="214"/>
      <c r="AP823" s="214"/>
      <c r="AQ823" s="214"/>
      <c r="AR823" s="214"/>
      <c r="AS823" s="214"/>
      <c r="AT823" s="214"/>
      <c r="AU823" s="214"/>
      <c r="AV823" s="214"/>
      <c r="AW823" s="214"/>
      <c r="AX823" s="214"/>
      <c r="AY823" s="214"/>
      <c r="AZ823" s="214"/>
      <c r="BA823" s="214"/>
      <c r="BB823" s="214"/>
      <c r="BC823" s="214"/>
      <c r="BD823" s="214"/>
      <c r="BE823" s="214"/>
      <c r="BF823" s="214"/>
      <c r="BG823" s="214"/>
      <c r="BH823" s="214"/>
      <c r="BI823" s="214"/>
      <c r="BJ823" s="214"/>
      <c r="BK823" s="214"/>
      <c r="BL823" s="214"/>
      <c r="BM823" s="214"/>
      <c r="BN823" s="214"/>
      <c r="BO823" s="214"/>
      <c r="BP823" s="214"/>
      <c r="BQ823" s="214"/>
    </row>
    <row r="824" spans="1:69" x14ac:dyDescent="0.2">
      <c r="A824" s="214"/>
      <c r="B824" s="214"/>
      <c r="C824" s="214"/>
      <c r="D824" s="214"/>
      <c r="E824" s="214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4"/>
      <c r="T824" s="214"/>
      <c r="U824" s="214"/>
      <c r="V824" s="214"/>
      <c r="W824" s="214"/>
      <c r="X824" s="214"/>
      <c r="Y824" s="214"/>
      <c r="Z824" s="214"/>
      <c r="AA824" s="214"/>
      <c r="AB824" s="214"/>
      <c r="AC824" s="214"/>
      <c r="AD824" s="214"/>
      <c r="AE824" s="214"/>
      <c r="AF824" s="214"/>
      <c r="AG824" s="214"/>
      <c r="AH824" s="214"/>
      <c r="AI824" s="214"/>
      <c r="AJ824" s="214"/>
      <c r="AK824" s="214"/>
      <c r="AL824" s="214"/>
      <c r="AM824" s="214"/>
      <c r="AN824" s="214"/>
      <c r="AO824" s="214"/>
      <c r="AP824" s="214"/>
      <c r="AQ824" s="214"/>
      <c r="AR824" s="214"/>
      <c r="AS824" s="214"/>
      <c r="AT824" s="214"/>
      <c r="AU824" s="214"/>
      <c r="AV824" s="214"/>
      <c r="AW824" s="214"/>
      <c r="AX824" s="214"/>
      <c r="AY824" s="214"/>
      <c r="AZ824" s="214"/>
      <c r="BA824" s="214"/>
      <c r="BB824" s="214"/>
      <c r="BC824" s="214"/>
      <c r="BD824" s="214"/>
      <c r="BE824" s="214"/>
      <c r="BF824" s="214"/>
      <c r="BG824" s="214"/>
      <c r="BH824" s="214"/>
      <c r="BI824" s="214"/>
      <c r="BJ824" s="214"/>
      <c r="BK824" s="214"/>
      <c r="BL824" s="214"/>
      <c r="BM824" s="214"/>
      <c r="BN824" s="214"/>
      <c r="BO824" s="214"/>
      <c r="BP824" s="214"/>
      <c r="BQ824" s="214"/>
    </row>
    <row r="825" spans="1:69" x14ac:dyDescent="0.2">
      <c r="A825" s="214"/>
      <c r="B825" s="214"/>
      <c r="C825" s="214"/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4"/>
      <c r="T825" s="214"/>
      <c r="U825" s="214"/>
      <c r="V825" s="214"/>
      <c r="W825" s="214"/>
      <c r="X825" s="214"/>
      <c r="Y825" s="214"/>
      <c r="Z825" s="214"/>
      <c r="AA825" s="214"/>
      <c r="AB825" s="214"/>
      <c r="AC825" s="214"/>
      <c r="AD825" s="214"/>
      <c r="AE825" s="214"/>
      <c r="AF825" s="214"/>
      <c r="AG825" s="214"/>
      <c r="AH825" s="214"/>
      <c r="AI825" s="214"/>
      <c r="AJ825" s="214"/>
      <c r="AK825" s="214"/>
      <c r="AL825" s="214"/>
      <c r="AM825" s="214"/>
      <c r="AN825" s="214"/>
      <c r="AO825" s="214"/>
      <c r="AP825" s="214"/>
      <c r="AQ825" s="214"/>
      <c r="AR825" s="214"/>
      <c r="AS825" s="214"/>
      <c r="AT825" s="214"/>
      <c r="AU825" s="214"/>
      <c r="AV825" s="214"/>
      <c r="AW825" s="214"/>
      <c r="AX825" s="214"/>
      <c r="AY825" s="214"/>
      <c r="AZ825" s="214"/>
      <c r="BA825" s="214"/>
      <c r="BB825" s="214"/>
      <c r="BC825" s="214"/>
      <c r="BD825" s="214"/>
      <c r="BE825" s="214"/>
      <c r="BF825" s="214"/>
      <c r="BG825" s="214"/>
      <c r="BH825" s="214"/>
      <c r="BI825" s="214"/>
      <c r="BJ825" s="214"/>
      <c r="BK825" s="214"/>
      <c r="BL825" s="214"/>
      <c r="BM825" s="214"/>
      <c r="BN825" s="214"/>
      <c r="BO825" s="214"/>
      <c r="BP825" s="214"/>
      <c r="BQ825" s="214"/>
    </row>
    <row r="826" spans="1:69" x14ac:dyDescent="0.2">
      <c r="A826" s="214"/>
      <c r="B826" s="214"/>
      <c r="C826" s="214"/>
      <c r="D826" s="214"/>
      <c r="E826" s="214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4"/>
      <c r="T826" s="214"/>
      <c r="U826" s="214"/>
      <c r="V826" s="214"/>
      <c r="W826" s="214"/>
      <c r="X826" s="214"/>
      <c r="Y826" s="214"/>
      <c r="Z826" s="214"/>
      <c r="AA826" s="214"/>
      <c r="AB826" s="214"/>
      <c r="AC826" s="214"/>
      <c r="AD826" s="214"/>
      <c r="AE826" s="214"/>
      <c r="AF826" s="214"/>
      <c r="AG826" s="214"/>
      <c r="AH826" s="214"/>
      <c r="AI826" s="214"/>
      <c r="AJ826" s="214"/>
      <c r="AK826" s="214"/>
      <c r="AL826" s="214"/>
      <c r="AM826" s="214"/>
      <c r="AN826" s="214"/>
      <c r="AO826" s="214"/>
      <c r="AP826" s="214"/>
      <c r="AQ826" s="214"/>
      <c r="AR826" s="214"/>
      <c r="AS826" s="214"/>
      <c r="AT826" s="214"/>
      <c r="AU826" s="214"/>
      <c r="AV826" s="214"/>
      <c r="AW826" s="214"/>
      <c r="AX826" s="214"/>
      <c r="AY826" s="214"/>
      <c r="AZ826" s="214"/>
      <c r="BA826" s="214"/>
      <c r="BB826" s="214"/>
      <c r="BC826" s="214"/>
      <c r="BD826" s="214"/>
      <c r="BE826" s="214"/>
      <c r="BF826" s="214"/>
      <c r="BG826" s="214"/>
      <c r="BH826" s="214"/>
      <c r="BI826" s="214"/>
      <c r="BJ826" s="214"/>
      <c r="BK826" s="214"/>
      <c r="BL826" s="214"/>
      <c r="BM826" s="214"/>
      <c r="BN826" s="214"/>
      <c r="BO826" s="214"/>
      <c r="BP826" s="214"/>
      <c r="BQ826" s="214"/>
    </row>
    <row r="827" spans="1:69" x14ac:dyDescent="0.2">
      <c r="A827" s="214"/>
      <c r="B827" s="214"/>
      <c r="C827" s="214"/>
      <c r="D827" s="214"/>
      <c r="E827" s="214"/>
      <c r="F827" s="214"/>
      <c r="G827" s="214"/>
      <c r="H827" s="214"/>
      <c r="I827" s="214"/>
      <c r="J827" s="214"/>
      <c r="K827" s="214"/>
      <c r="L827" s="214"/>
      <c r="M827" s="214"/>
      <c r="N827" s="214"/>
      <c r="O827" s="214"/>
      <c r="P827" s="214"/>
      <c r="Q827" s="214"/>
      <c r="R827" s="214"/>
      <c r="S827" s="214"/>
      <c r="T827" s="214"/>
      <c r="U827" s="214"/>
      <c r="V827" s="214"/>
      <c r="W827" s="214"/>
      <c r="X827" s="214"/>
      <c r="Y827" s="214"/>
      <c r="Z827" s="214"/>
      <c r="AA827" s="214"/>
      <c r="AB827" s="214"/>
      <c r="AC827" s="214"/>
      <c r="AD827" s="214"/>
      <c r="AE827" s="214"/>
      <c r="AF827" s="214"/>
      <c r="AG827" s="214"/>
      <c r="AH827" s="214"/>
      <c r="AI827" s="214"/>
      <c r="AJ827" s="214"/>
      <c r="AK827" s="214"/>
      <c r="AL827" s="214"/>
      <c r="AM827" s="214"/>
      <c r="AN827" s="214"/>
      <c r="AO827" s="214"/>
      <c r="AP827" s="214"/>
      <c r="AQ827" s="214"/>
      <c r="AR827" s="214"/>
      <c r="AS827" s="214"/>
      <c r="AT827" s="214"/>
      <c r="AU827" s="214"/>
      <c r="AV827" s="214"/>
      <c r="AW827" s="214"/>
      <c r="AX827" s="214"/>
      <c r="AY827" s="214"/>
      <c r="AZ827" s="214"/>
      <c r="BA827" s="214"/>
      <c r="BB827" s="214"/>
      <c r="BC827" s="214"/>
      <c r="BD827" s="214"/>
      <c r="BE827" s="214"/>
      <c r="BF827" s="214"/>
      <c r="BG827" s="214"/>
      <c r="BH827" s="214"/>
      <c r="BI827" s="214"/>
      <c r="BJ827" s="214"/>
      <c r="BK827" s="214"/>
      <c r="BL827" s="214"/>
      <c r="BM827" s="214"/>
      <c r="BN827" s="214"/>
      <c r="BO827" s="214"/>
      <c r="BP827" s="214"/>
      <c r="BQ827" s="214"/>
    </row>
    <row r="828" spans="1:69" x14ac:dyDescent="0.2">
      <c r="A828" s="214"/>
      <c r="B828" s="214"/>
      <c r="C828" s="214"/>
      <c r="D828" s="214"/>
      <c r="E828" s="214"/>
      <c r="F828" s="214"/>
      <c r="G828" s="214"/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4"/>
      <c r="T828" s="214"/>
      <c r="U828" s="214"/>
      <c r="V828" s="214"/>
      <c r="W828" s="214"/>
      <c r="X828" s="214"/>
      <c r="Y828" s="214"/>
      <c r="Z828" s="214"/>
      <c r="AA828" s="214"/>
      <c r="AB828" s="214"/>
      <c r="AC828" s="214"/>
      <c r="AD828" s="214"/>
      <c r="AE828" s="214"/>
      <c r="AF828" s="214"/>
      <c r="AG828" s="214"/>
      <c r="AH828" s="214"/>
      <c r="AI828" s="214"/>
      <c r="AJ828" s="214"/>
      <c r="AK828" s="214"/>
      <c r="AL828" s="214"/>
      <c r="AM828" s="214"/>
      <c r="AN828" s="214"/>
      <c r="AO828" s="214"/>
      <c r="AP828" s="214"/>
      <c r="AQ828" s="214"/>
      <c r="AR828" s="214"/>
      <c r="AS828" s="214"/>
      <c r="AT828" s="214"/>
      <c r="AU828" s="214"/>
      <c r="AV828" s="214"/>
      <c r="AW828" s="214"/>
      <c r="AX828" s="214"/>
      <c r="AY828" s="214"/>
      <c r="AZ828" s="214"/>
      <c r="BA828" s="214"/>
      <c r="BB828" s="214"/>
      <c r="BC828" s="214"/>
      <c r="BD828" s="214"/>
      <c r="BE828" s="214"/>
      <c r="BF828" s="214"/>
      <c r="BG828" s="214"/>
      <c r="BH828" s="214"/>
      <c r="BI828" s="214"/>
      <c r="BJ828" s="214"/>
      <c r="BK828" s="214"/>
      <c r="BL828" s="214"/>
      <c r="BM828" s="214"/>
      <c r="BN828" s="214"/>
      <c r="BO828" s="214"/>
      <c r="BP828" s="214"/>
      <c r="BQ828" s="214"/>
    </row>
    <row r="829" spans="1:69" x14ac:dyDescent="0.2">
      <c r="A829" s="214"/>
      <c r="B829" s="214"/>
      <c r="C829" s="214"/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4"/>
      <c r="T829" s="214"/>
      <c r="U829" s="214"/>
      <c r="V829" s="214"/>
      <c r="W829" s="214"/>
      <c r="X829" s="214"/>
      <c r="Y829" s="214"/>
      <c r="Z829" s="214"/>
      <c r="AA829" s="214"/>
      <c r="AB829" s="214"/>
      <c r="AC829" s="214"/>
      <c r="AD829" s="214"/>
      <c r="AE829" s="214"/>
      <c r="AF829" s="214"/>
      <c r="AG829" s="214"/>
      <c r="AH829" s="214"/>
      <c r="AI829" s="214"/>
      <c r="AJ829" s="214"/>
      <c r="AK829" s="214"/>
      <c r="AL829" s="214"/>
      <c r="AM829" s="214"/>
      <c r="AN829" s="214"/>
      <c r="AO829" s="214"/>
      <c r="AP829" s="214"/>
      <c r="AQ829" s="214"/>
      <c r="AR829" s="214"/>
      <c r="AS829" s="214"/>
      <c r="AT829" s="214"/>
      <c r="AU829" s="214"/>
      <c r="AV829" s="214"/>
      <c r="AW829" s="214"/>
      <c r="AX829" s="214"/>
      <c r="AY829" s="214"/>
      <c r="AZ829" s="214"/>
      <c r="BA829" s="214"/>
      <c r="BB829" s="214"/>
      <c r="BC829" s="214"/>
      <c r="BD829" s="214"/>
      <c r="BE829" s="214"/>
      <c r="BF829" s="214"/>
      <c r="BG829" s="214"/>
      <c r="BH829" s="214"/>
      <c r="BI829" s="214"/>
      <c r="BJ829" s="214"/>
      <c r="BK829" s="214"/>
      <c r="BL829" s="214"/>
      <c r="BM829" s="214"/>
      <c r="BN829" s="214"/>
      <c r="BO829" s="214"/>
      <c r="BP829" s="214"/>
      <c r="BQ829" s="214"/>
    </row>
    <row r="830" spans="1:69" x14ac:dyDescent="0.2">
      <c r="A830" s="214"/>
      <c r="B830" s="214"/>
      <c r="C830" s="214"/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4"/>
      <c r="T830" s="214"/>
      <c r="U830" s="214"/>
      <c r="V830" s="214"/>
      <c r="W830" s="214"/>
      <c r="X830" s="214"/>
      <c r="Y830" s="214"/>
      <c r="Z830" s="214"/>
      <c r="AA830" s="214"/>
      <c r="AB830" s="214"/>
      <c r="AC830" s="214"/>
      <c r="AD830" s="214"/>
      <c r="AE830" s="214"/>
      <c r="AF830" s="214"/>
      <c r="AG830" s="214"/>
      <c r="AH830" s="214"/>
      <c r="AI830" s="214"/>
      <c r="AJ830" s="214"/>
      <c r="AK830" s="214"/>
      <c r="AL830" s="214"/>
      <c r="AM830" s="214"/>
      <c r="AN830" s="214"/>
      <c r="AO830" s="214"/>
      <c r="AP830" s="214"/>
      <c r="AQ830" s="214"/>
      <c r="AR830" s="214"/>
      <c r="AS830" s="214"/>
      <c r="AT830" s="214"/>
      <c r="AU830" s="214"/>
      <c r="AV830" s="214"/>
      <c r="AW830" s="214"/>
      <c r="AX830" s="214"/>
      <c r="AY830" s="214"/>
      <c r="AZ830" s="214"/>
      <c r="BA830" s="214"/>
      <c r="BB830" s="214"/>
      <c r="BC830" s="214"/>
      <c r="BD830" s="214"/>
      <c r="BE830" s="214"/>
      <c r="BF830" s="214"/>
      <c r="BG830" s="214"/>
      <c r="BH830" s="214"/>
      <c r="BI830" s="214"/>
      <c r="BJ830" s="214"/>
      <c r="BK830" s="214"/>
      <c r="BL830" s="214"/>
      <c r="BM830" s="214"/>
      <c r="BN830" s="214"/>
      <c r="BO830" s="214"/>
      <c r="BP830" s="214"/>
      <c r="BQ830" s="214"/>
    </row>
    <row r="831" spans="1:69" x14ac:dyDescent="0.2">
      <c r="A831" s="214"/>
      <c r="B831" s="214"/>
      <c r="C831" s="214"/>
      <c r="D831" s="214"/>
      <c r="E831" s="214"/>
      <c r="F831" s="214"/>
      <c r="G831" s="214"/>
      <c r="H831" s="214"/>
      <c r="I831" s="214"/>
      <c r="J831" s="214"/>
      <c r="K831" s="214"/>
      <c r="L831" s="214"/>
      <c r="M831" s="214"/>
      <c r="N831" s="214"/>
      <c r="O831" s="214"/>
      <c r="P831" s="214"/>
      <c r="Q831" s="214"/>
      <c r="R831" s="214"/>
      <c r="S831" s="214"/>
      <c r="T831" s="214"/>
      <c r="U831" s="214"/>
      <c r="V831" s="214"/>
      <c r="W831" s="214"/>
      <c r="X831" s="214"/>
      <c r="Y831" s="214"/>
      <c r="Z831" s="214"/>
      <c r="AA831" s="214"/>
      <c r="AB831" s="214"/>
      <c r="AC831" s="214"/>
      <c r="AD831" s="214"/>
      <c r="AE831" s="214"/>
      <c r="AF831" s="214"/>
      <c r="AG831" s="214"/>
      <c r="AH831" s="214"/>
      <c r="AI831" s="214"/>
      <c r="AJ831" s="214"/>
      <c r="AK831" s="214"/>
      <c r="AL831" s="214"/>
      <c r="AM831" s="214"/>
      <c r="AN831" s="214"/>
      <c r="AO831" s="214"/>
      <c r="AP831" s="214"/>
      <c r="AQ831" s="214"/>
      <c r="AR831" s="214"/>
      <c r="AS831" s="214"/>
      <c r="AT831" s="214"/>
      <c r="AU831" s="214"/>
      <c r="AV831" s="214"/>
      <c r="AW831" s="214"/>
      <c r="AX831" s="214"/>
      <c r="AY831" s="214"/>
      <c r="AZ831" s="214"/>
      <c r="BA831" s="214"/>
      <c r="BB831" s="214"/>
      <c r="BC831" s="214"/>
      <c r="BD831" s="214"/>
      <c r="BE831" s="214"/>
      <c r="BF831" s="214"/>
      <c r="BG831" s="214"/>
      <c r="BH831" s="214"/>
      <c r="BI831" s="214"/>
      <c r="BJ831" s="214"/>
      <c r="BK831" s="214"/>
      <c r="BL831" s="214"/>
      <c r="BM831" s="214"/>
      <c r="BN831" s="214"/>
      <c r="BO831" s="214"/>
      <c r="BP831" s="214"/>
      <c r="BQ831" s="214"/>
    </row>
    <row r="832" spans="1:69" x14ac:dyDescent="0.2">
      <c r="A832" s="214"/>
      <c r="B832" s="214"/>
      <c r="C832" s="214"/>
      <c r="D832" s="214"/>
      <c r="E832" s="214"/>
      <c r="F832" s="214"/>
      <c r="G832" s="214"/>
      <c r="H832" s="214"/>
      <c r="I832" s="214"/>
      <c r="J832" s="214"/>
      <c r="K832" s="214"/>
      <c r="L832" s="214"/>
      <c r="M832" s="214"/>
      <c r="N832" s="214"/>
      <c r="O832" s="214"/>
      <c r="P832" s="214"/>
      <c r="Q832" s="214"/>
      <c r="R832" s="214"/>
      <c r="S832" s="214"/>
      <c r="T832" s="214"/>
      <c r="U832" s="214"/>
      <c r="V832" s="214"/>
      <c r="W832" s="214"/>
      <c r="X832" s="214"/>
      <c r="Y832" s="214"/>
      <c r="Z832" s="214"/>
      <c r="AA832" s="214"/>
      <c r="AB832" s="214"/>
      <c r="AC832" s="214"/>
      <c r="AD832" s="214"/>
      <c r="AE832" s="214"/>
      <c r="AF832" s="214"/>
      <c r="AG832" s="214"/>
      <c r="AH832" s="214"/>
      <c r="AI832" s="214"/>
      <c r="AJ832" s="214"/>
      <c r="AK832" s="214"/>
      <c r="AL832" s="214"/>
      <c r="AM832" s="214"/>
      <c r="AN832" s="214"/>
      <c r="AO832" s="214"/>
      <c r="AP832" s="214"/>
      <c r="AQ832" s="214"/>
      <c r="AR832" s="214"/>
      <c r="AS832" s="214"/>
      <c r="AT832" s="214"/>
      <c r="AU832" s="214"/>
      <c r="AV832" s="214"/>
      <c r="AW832" s="214"/>
      <c r="AX832" s="214"/>
      <c r="AY832" s="214"/>
      <c r="AZ832" s="214"/>
      <c r="BA832" s="214"/>
      <c r="BB832" s="214"/>
      <c r="BC832" s="214"/>
      <c r="BD832" s="214"/>
      <c r="BE832" s="214"/>
      <c r="BF832" s="214"/>
      <c r="BG832" s="214"/>
      <c r="BH832" s="214"/>
      <c r="BI832" s="214"/>
      <c r="BJ832" s="214"/>
      <c r="BK832" s="214"/>
      <c r="BL832" s="214"/>
      <c r="BM832" s="214"/>
      <c r="BN832" s="214"/>
      <c r="BO832" s="214"/>
      <c r="BP832" s="214"/>
      <c r="BQ832" s="214"/>
    </row>
    <row r="833" spans="1:69" x14ac:dyDescent="0.2">
      <c r="A833" s="214"/>
      <c r="B833" s="214"/>
      <c r="C833" s="214"/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4"/>
      <c r="T833" s="214"/>
      <c r="U833" s="214"/>
      <c r="V833" s="214"/>
      <c r="W833" s="214"/>
      <c r="X833" s="214"/>
      <c r="Y833" s="214"/>
      <c r="Z833" s="214"/>
      <c r="AA833" s="214"/>
      <c r="AB833" s="214"/>
      <c r="AC833" s="214"/>
      <c r="AD833" s="214"/>
      <c r="AE833" s="214"/>
      <c r="AF833" s="214"/>
      <c r="AG833" s="214"/>
      <c r="AH833" s="214"/>
      <c r="AI833" s="214"/>
      <c r="AJ833" s="214"/>
      <c r="AK833" s="214"/>
      <c r="AL833" s="214"/>
      <c r="AM833" s="214"/>
      <c r="AN833" s="214"/>
      <c r="AO833" s="214"/>
      <c r="AP833" s="214"/>
      <c r="AQ833" s="214"/>
      <c r="AR833" s="214"/>
      <c r="AS833" s="214"/>
      <c r="AT833" s="214"/>
      <c r="AU833" s="214"/>
      <c r="AV833" s="214"/>
      <c r="AW833" s="214"/>
      <c r="AX833" s="214"/>
      <c r="AY833" s="214"/>
      <c r="AZ833" s="214"/>
      <c r="BA833" s="214"/>
      <c r="BB833" s="214"/>
      <c r="BC833" s="214"/>
      <c r="BD833" s="214"/>
      <c r="BE833" s="214"/>
      <c r="BF833" s="214"/>
      <c r="BG833" s="214"/>
      <c r="BH833" s="214"/>
      <c r="BI833" s="214"/>
      <c r="BJ833" s="214"/>
      <c r="BK833" s="214"/>
      <c r="BL833" s="214"/>
      <c r="BM833" s="214"/>
      <c r="BN833" s="214"/>
      <c r="BO833" s="214"/>
      <c r="BP833" s="214"/>
      <c r="BQ833" s="214"/>
    </row>
    <row r="834" spans="1:69" x14ac:dyDescent="0.2">
      <c r="A834" s="214"/>
      <c r="B834" s="214"/>
      <c r="C834" s="214"/>
      <c r="D834" s="214"/>
      <c r="E834" s="214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4"/>
      <c r="T834" s="214"/>
      <c r="U834" s="214"/>
      <c r="V834" s="214"/>
      <c r="W834" s="214"/>
      <c r="X834" s="214"/>
      <c r="Y834" s="214"/>
      <c r="Z834" s="214"/>
      <c r="AA834" s="214"/>
      <c r="AB834" s="214"/>
      <c r="AC834" s="214"/>
      <c r="AD834" s="214"/>
      <c r="AE834" s="214"/>
      <c r="AF834" s="214"/>
      <c r="AG834" s="214"/>
      <c r="AH834" s="214"/>
      <c r="AI834" s="214"/>
      <c r="AJ834" s="214"/>
      <c r="AK834" s="214"/>
      <c r="AL834" s="214"/>
      <c r="AM834" s="214"/>
      <c r="AN834" s="214"/>
      <c r="AO834" s="214"/>
      <c r="AP834" s="214"/>
      <c r="AQ834" s="214"/>
      <c r="AR834" s="214"/>
      <c r="AS834" s="214"/>
      <c r="AT834" s="214"/>
      <c r="AU834" s="214"/>
      <c r="AV834" s="214"/>
      <c r="AW834" s="214"/>
      <c r="AX834" s="214"/>
      <c r="AY834" s="214"/>
      <c r="AZ834" s="214"/>
      <c r="BA834" s="214"/>
      <c r="BB834" s="214"/>
      <c r="BC834" s="214"/>
      <c r="BD834" s="214"/>
      <c r="BE834" s="214"/>
      <c r="BF834" s="214"/>
      <c r="BG834" s="214"/>
      <c r="BH834" s="214"/>
      <c r="BI834" s="214"/>
      <c r="BJ834" s="214"/>
      <c r="BK834" s="214"/>
      <c r="BL834" s="214"/>
      <c r="BM834" s="214"/>
      <c r="BN834" s="214"/>
      <c r="BO834" s="214"/>
      <c r="BP834" s="214"/>
      <c r="BQ834" s="214"/>
    </row>
    <row r="835" spans="1:69" x14ac:dyDescent="0.2">
      <c r="A835" s="214"/>
      <c r="B835" s="214"/>
      <c r="C835" s="214"/>
      <c r="D835" s="214"/>
      <c r="E835" s="214"/>
      <c r="F835" s="214"/>
      <c r="G835" s="214"/>
      <c r="H835" s="214"/>
      <c r="I835" s="214"/>
      <c r="J835" s="214"/>
      <c r="K835" s="214"/>
      <c r="L835" s="214"/>
      <c r="M835" s="214"/>
      <c r="N835" s="214"/>
      <c r="O835" s="214"/>
      <c r="P835" s="214"/>
      <c r="Q835" s="214"/>
      <c r="R835" s="214"/>
      <c r="S835" s="214"/>
      <c r="T835" s="214"/>
      <c r="U835" s="214"/>
      <c r="V835" s="214"/>
      <c r="W835" s="214"/>
      <c r="X835" s="214"/>
      <c r="Y835" s="214"/>
      <c r="Z835" s="214"/>
      <c r="AA835" s="214"/>
      <c r="AB835" s="214"/>
      <c r="AC835" s="214"/>
      <c r="AD835" s="214"/>
      <c r="AE835" s="214"/>
      <c r="AF835" s="214"/>
      <c r="AG835" s="214"/>
      <c r="AH835" s="214"/>
      <c r="AI835" s="214"/>
      <c r="AJ835" s="214"/>
      <c r="AK835" s="214"/>
      <c r="AL835" s="214"/>
      <c r="AM835" s="214"/>
      <c r="AN835" s="214"/>
      <c r="AO835" s="214"/>
      <c r="AP835" s="214"/>
      <c r="AQ835" s="214"/>
      <c r="AR835" s="214"/>
      <c r="AS835" s="214"/>
      <c r="AT835" s="214"/>
      <c r="AU835" s="214"/>
      <c r="AV835" s="214"/>
      <c r="AW835" s="214"/>
      <c r="AX835" s="214"/>
      <c r="AY835" s="214"/>
      <c r="AZ835" s="214"/>
      <c r="BA835" s="214"/>
      <c r="BB835" s="214"/>
      <c r="BC835" s="214"/>
      <c r="BD835" s="214"/>
      <c r="BE835" s="214"/>
      <c r="BF835" s="214"/>
      <c r="BG835" s="214"/>
      <c r="BH835" s="214"/>
      <c r="BI835" s="214"/>
      <c r="BJ835" s="214"/>
      <c r="BK835" s="214"/>
      <c r="BL835" s="214"/>
      <c r="BM835" s="214"/>
      <c r="BN835" s="214"/>
      <c r="BO835" s="214"/>
      <c r="BP835" s="214"/>
      <c r="BQ835" s="214"/>
    </row>
    <row r="836" spans="1:69" x14ac:dyDescent="0.2">
      <c r="A836" s="214"/>
      <c r="B836" s="214"/>
      <c r="C836" s="214"/>
      <c r="D836" s="214"/>
      <c r="E836" s="214"/>
      <c r="F836" s="214"/>
      <c r="G836" s="214"/>
      <c r="H836" s="214"/>
      <c r="I836" s="214"/>
      <c r="J836" s="214"/>
      <c r="K836" s="214"/>
      <c r="L836" s="214"/>
      <c r="M836" s="214"/>
      <c r="N836" s="214"/>
      <c r="O836" s="214"/>
      <c r="P836" s="214"/>
      <c r="Q836" s="214"/>
      <c r="R836" s="214"/>
      <c r="S836" s="214"/>
      <c r="T836" s="214"/>
      <c r="U836" s="214"/>
      <c r="V836" s="214"/>
      <c r="W836" s="214"/>
      <c r="X836" s="214"/>
      <c r="Y836" s="214"/>
      <c r="Z836" s="214"/>
      <c r="AA836" s="214"/>
      <c r="AB836" s="214"/>
      <c r="AC836" s="214"/>
      <c r="AD836" s="214"/>
      <c r="AE836" s="214"/>
      <c r="AF836" s="214"/>
      <c r="AG836" s="214"/>
      <c r="AH836" s="214"/>
      <c r="AI836" s="214"/>
      <c r="AJ836" s="214"/>
      <c r="AK836" s="214"/>
      <c r="AL836" s="214"/>
      <c r="AM836" s="214"/>
      <c r="AN836" s="214"/>
      <c r="AO836" s="214"/>
      <c r="AP836" s="214"/>
      <c r="AQ836" s="214"/>
      <c r="AR836" s="214"/>
      <c r="AS836" s="214"/>
      <c r="AT836" s="214"/>
      <c r="AU836" s="214"/>
      <c r="AV836" s="214"/>
      <c r="AW836" s="214"/>
      <c r="AX836" s="214"/>
      <c r="AY836" s="214"/>
      <c r="AZ836" s="214"/>
      <c r="BA836" s="214"/>
      <c r="BB836" s="214"/>
      <c r="BC836" s="214"/>
      <c r="BD836" s="214"/>
      <c r="BE836" s="214"/>
      <c r="BF836" s="214"/>
      <c r="BG836" s="214"/>
      <c r="BH836" s="214"/>
      <c r="BI836" s="214"/>
      <c r="BJ836" s="214"/>
      <c r="BK836" s="214"/>
      <c r="BL836" s="214"/>
      <c r="BM836" s="214"/>
      <c r="BN836" s="214"/>
      <c r="BO836" s="214"/>
      <c r="BP836" s="214"/>
      <c r="BQ836" s="214"/>
    </row>
    <row r="837" spans="1:69" x14ac:dyDescent="0.2">
      <c r="A837" s="214"/>
      <c r="B837" s="214"/>
      <c r="C837" s="214"/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4"/>
      <c r="T837" s="214"/>
      <c r="U837" s="214"/>
      <c r="V837" s="214"/>
      <c r="W837" s="214"/>
      <c r="X837" s="214"/>
      <c r="Y837" s="214"/>
      <c r="Z837" s="214"/>
      <c r="AA837" s="214"/>
      <c r="AB837" s="214"/>
      <c r="AC837" s="214"/>
      <c r="AD837" s="214"/>
      <c r="AE837" s="214"/>
      <c r="AF837" s="214"/>
      <c r="AG837" s="214"/>
      <c r="AH837" s="214"/>
      <c r="AI837" s="214"/>
      <c r="AJ837" s="214"/>
      <c r="AK837" s="214"/>
      <c r="AL837" s="214"/>
      <c r="AM837" s="214"/>
      <c r="AN837" s="214"/>
      <c r="AO837" s="214"/>
      <c r="AP837" s="214"/>
      <c r="AQ837" s="214"/>
      <c r="AR837" s="214"/>
      <c r="AS837" s="214"/>
      <c r="AT837" s="214"/>
      <c r="AU837" s="214"/>
      <c r="AV837" s="214"/>
      <c r="AW837" s="214"/>
      <c r="AX837" s="214"/>
      <c r="AY837" s="214"/>
      <c r="AZ837" s="214"/>
      <c r="BA837" s="214"/>
      <c r="BB837" s="214"/>
      <c r="BC837" s="214"/>
      <c r="BD837" s="214"/>
      <c r="BE837" s="214"/>
      <c r="BF837" s="214"/>
      <c r="BG837" s="214"/>
      <c r="BH837" s="214"/>
      <c r="BI837" s="214"/>
      <c r="BJ837" s="214"/>
      <c r="BK837" s="214"/>
      <c r="BL837" s="214"/>
      <c r="BM837" s="214"/>
      <c r="BN837" s="214"/>
      <c r="BO837" s="214"/>
      <c r="BP837" s="214"/>
      <c r="BQ837" s="214"/>
    </row>
    <row r="838" spans="1:69" x14ac:dyDescent="0.2">
      <c r="A838" s="214"/>
      <c r="B838" s="214"/>
      <c r="C838" s="214"/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4"/>
      <c r="T838" s="214"/>
      <c r="U838" s="214"/>
      <c r="V838" s="214"/>
      <c r="W838" s="214"/>
      <c r="X838" s="214"/>
      <c r="Y838" s="214"/>
      <c r="Z838" s="214"/>
      <c r="AA838" s="214"/>
      <c r="AB838" s="214"/>
      <c r="AC838" s="214"/>
      <c r="AD838" s="214"/>
      <c r="AE838" s="214"/>
      <c r="AF838" s="214"/>
      <c r="AG838" s="214"/>
      <c r="AH838" s="214"/>
      <c r="AI838" s="214"/>
      <c r="AJ838" s="214"/>
      <c r="AK838" s="214"/>
      <c r="AL838" s="214"/>
      <c r="AM838" s="214"/>
      <c r="AN838" s="214"/>
      <c r="AO838" s="214"/>
      <c r="AP838" s="214"/>
      <c r="AQ838" s="214"/>
      <c r="AR838" s="214"/>
      <c r="AS838" s="214"/>
      <c r="AT838" s="214"/>
      <c r="AU838" s="214"/>
      <c r="AV838" s="214"/>
      <c r="AW838" s="214"/>
      <c r="AX838" s="214"/>
      <c r="AY838" s="214"/>
      <c r="AZ838" s="214"/>
      <c r="BA838" s="214"/>
      <c r="BB838" s="214"/>
      <c r="BC838" s="214"/>
      <c r="BD838" s="214"/>
      <c r="BE838" s="214"/>
      <c r="BF838" s="214"/>
      <c r="BG838" s="214"/>
      <c r="BH838" s="214"/>
      <c r="BI838" s="214"/>
      <c r="BJ838" s="214"/>
      <c r="BK838" s="214"/>
      <c r="BL838" s="214"/>
      <c r="BM838" s="214"/>
      <c r="BN838" s="214"/>
      <c r="BO838" s="214"/>
      <c r="BP838" s="214"/>
      <c r="BQ838" s="214"/>
    </row>
    <row r="839" spans="1:69" x14ac:dyDescent="0.2">
      <c r="A839" s="214"/>
      <c r="B839" s="214"/>
      <c r="C839" s="214"/>
      <c r="D839" s="214"/>
      <c r="E839" s="214"/>
      <c r="F839" s="214"/>
      <c r="G839" s="214"/>
      <c r="H839" s="214"/>
      <c r="I839" s="214"/>
      <c r="J839" s="214"/>
      <c r="K839" s="214"/>
      <c r="L839" s="214"/>
      <c r="M839" s="214"/>
      <c r="N839" s="214"/>
      <c r="O839" s="214"/>
      <c r="P839" s="214"/>
      <c r="Q839" s="214"/>
      <c r="R839" s="214"/>
      <c r="S839" s="214"/>
      <c r="T839" s="214"/>
      <c r="U839" s="214"/>
      <c r="V839" s="214"/>
      <c r="W839" s="214"/>
      <c r="X839" s="214"/>
      <c r="Y839" s="214"/>
      <c r="Z839" s="214"/>
      <c r="AA839" s="214"/>
      <c r="AB839" s="214"/>
      <c r="AC839" s="214"/>
      <c r="AD839" s="214"/>
      <c r="AE839" s="214"/>
      <c r="AF839" s="214"/>
      <c r="AG839" s="214"/>
      <c r="AH839" s="214"/>
      <c r="AI839" s="214"/>
      <c r="AJ839" s="214"/>
      <c r="AK839" s="214"/>
      <c r="AL839" s="214"/>
      <c r="AM839" s="214"/>
      <c r="AN839" s="214"/>
      <c r="AO839" s="214"/>
      <c r="AP839" s="214"/>
      <c r="AQ839" s="214"/>
      <c r="AR839" s="214"/>
      <c r="AS839" s="214"/>
      <c r="AT839" s="214"/>
      <c r="AU839" s="214"/>
      <c r="AV839" s="214"/>
      <c r="AW839" s="214"/>
      <c r="AX839" s="214"/>
      <c r="AY839" s="214"/>
      <c r="AZ839" s="214"/>
      <c r="BA839" s="214"/>
      <c r="BB839" s="214"/>
      <c r="BC839" s="214"/>
      <c r="BD839" s="214"/>
      <c r="BE839" s="214"/>
      <c r="BF839" s="214"/>
      <c r="BG839" s="214"/>
      <c r="BH839" s="214"/>
      <c r="BI839" s="214"/>
      <c r="BJ839" s="214"/>
      <c r="BK839" s="214"/>
      <c r="BL839" s="214"/>
      <c r="BM839" s="214"/>
      <c r="BN839" s="214"/>
      <c r="BO839" s="214"/>
      <c r="BP839" s="214"/>
      <c r="BQ839" s="214"/>
    </row>
    <row r="840" spans="1:69" x14ac:dyDescent="0.2">
      <c r="A840" s="214"/>
      <c r="B840" s="214"/>
      <c r="C840" s="214"/>
      <c r="D840" s="214"/>
      <c r="E840" s="214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4"/>
      <c r="T840" s="214"/>
      <c r="U840" s="214"/>
      <c r="V840" s="214"/>
      <c r="W840" s="214"/>
      <c r="X840" s="214"/>
      <c r="Y840" s="214"/>
      <c r="Z840" s="214"/>
      <c r="AA840" s="214"/>
      <c r="AB840" s="214"/>
      <c r="AC840" s="214"/>
      <c r="AD840" s="214"/>
      <c r="AE840" s="214"/>
      <c r="AF840" s="214"/>
      <c r="AG840" s="214"/>
      <c r="AH840" s="214"/>
      <c r="AI840" s="214"/>
      <c r="AJ840" s="214"/>
      <c r="AK840" s="214"/>
      <c r="AL840" s="214"/>
      <c r="AM840" s="214"/>
      <c r="AN840" s="214"/>
      <c r="AO840" s="214"/>
      <c r="AP840" s="214"/>
      <c r="AQ840" s="214"/>
      <c r="AR840" s="214"/>
      <c r="AS840" s="214"/>
      <c r="AT840" s="214"/>
      <c r="AU840" s="214"/>
      <c r="AV840" s="214"/>
      <c r="AW840" s="214"/>
      <c r="AX840" s="214"/>
      <c r="AY840" s="214"/>
      <c r="AZ840" s="214"/>
      <c r="BA840" s="214"/>
      <c r="BB840" s="214"/>
      <c r="BC840" s="214"/>
      <c r="BD840" s="214"/>
      <c r="BE840" s="214"/>
      <c r="BF840" s="214"/>
      <c r="BG840" s="214"/>
      <c r="BH840" s="214"/>
      <c r="BI840" s="214"/>
      <c r="BJ840" s="214"/>
      <c r="BK840" s="214"/>
      <c r="BL840" s="214"/>
      <c r="BM840" s="214"/>
      <c r="BN840" s="214"/>
      <c r="BO840" s="214"/>
      <c r="BP840" s="214"/>
      <c r="BQ840" s="214"/>
    </row>
    <row r="841" spans="1:69" x14ac:dyDescent="0.2">
      <c r="A841" s="214"/>
      <c r="B841" s="214"/>
      <c r="C841" s="214"/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4"/>
      <c r="T841" s="214"/>
      <c r="U841" s="214"/>
      <c r="V841" s="214"/>
      <c r="W841" s="214"/>
      <c r="X841" s="214"/>
      <c r="Y841" s="214"/>
      <c r="Z841" s="214"/>
      <c r="AA841" s="214"/>
      <c r="AB841" s="214"/>
      <c r="AC841" s="214"/>
      <c r="AD841" s="214"/>
      <c r="AE841" s="214"/>
      <c r="AF841" s="214"/>
      <c r="AG841" s="214"/>
      <c r="AH841" s="214"/>
      <c r="AI841" s="214"/>
      <c r="AJ841" s="214"/>
      <c r="AK841" s="214"/>
      <c r="AL841" s="214"/>
      <c r="AM841" s="214"/>
      <c r="AN841" s="214"/>
      <c r="AO841" s="214"/>
      <c r="AP841" s="214"/>
      <c r="AQ841" s="214"/>
      <c r="AR841" s="214"/>
      <c r="AS841" s="214"/>
      <c r="AT841" s="214"/>
      <c r="AU841" s="214"/>
      <c r="AV841" s="214"/>
      <c r="AW841" s="214"/>
      <c r="AX841" s="214"/>
      <c r="AY841" s="214"/>
      <c r="AZ841" s="214"/>
      <c r="BA841" s="214"/>
      <c r="BB841" s="214"/>
      <c r="BC841" s="214"/>
      <c r="BD841" s="214"/>
      <c r="BE841" s="214"/>
      <c r="BF841" s="214"/>
      <c r="BG841" s="214"/>
      <c r="BH841" s="214"/>
      <c r="BI841" s="214"/>
      <c r="BJ841" s="214"/>
      <c r="BK841" s="214"/>
      <c r="BL841" s="214"/>
      <c r="BM841" s="214"/>
      <c r="BN841" s="214"/>
      <c r="BO841" s="214"/>
      <c r="BP841" s="214"/>
      <c r="BQ841" s="214"/>
    </row>
    <row r="842" spans="1:69" x14ac:dyDescent="0.2">
      <c r="A842" s="214"/>
      <c r="B842" s="214"/>
      <c r="C842" s="214"/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4"/>
      <c r="T842" s="214"/>
      <c r="U842" s="214"/>
      <c r="V842" s="214"/>
      <c r="W842" s="214"/>
      <c r="X842" s="214"/>
      <c r="Y842" s="214"/>
      <c r="Z842" s="214"/>
      <c r="AA842" s="214"/>
      <c r="AB842" s="214"/>
      <c r="AC842" s="214"/>
      <c r="AD842" s="214"/>
      <c r="AE842" s="214"/>
      <c r="AF842" s="214"/>
      <c r="AG842" s="214"/>
      <c r="AH842" s="214"/>
      <c r="AI842" s="214"/>
      <c r="AJ842" s="214"/>
      <c r="AK842" s="214"/>
      <c r="AL842" s="214"/>
      <c r="AM842" s="214"/>
      <c r="AN842" s="214"/>
      <c r="AO842" s="214"/>
      <c r="AP842" s="214"/>
      <c r="AQ842" s="214"/>
      <c r="AR842" s="214"/>
      <c r="AS842" s="214"/>
      <c r="AT842" s="214"/>
      <c r="AU842" s="214"/>
      <c r="AV842" s="214"/>
      <c r="AW842" s="214"/>
      <c r="AX842" s="214"/>
      <c r="AY842" s="214"/>
      <c r="AZ842" s="214"/>
      <c r="BA842" s="214"/>
      <c r="BB842" s="214"/>
      <c r="BC842" s="214"/>
      <c r="BD842" s="214"/>
      <c r="BE842" s="214"/>
      <c r="BF842" s="214"/>
      <c r="BG842" s="214"/>
      <c r="BH842" s="214"/>
      <c r="BI842" s="214"/>
      <c r="BJ842" s="214"/>
      <c r="BK842" s="214"/>
      <c r="BL842" s="214"/>
      <c r="BM842" s="214"/>
      <c r="BN842" s="214"/>
      <c r="BO842" s="214"/>
      <c r="BP842" s="214"/>
      <c r="BQ842" s="214"/>
    </row>
    <row r="843" spans="1:69" x14ac:dyDescent="0.2">
      <c r="A843" s="214"/>
      <c r="B843" s="214"/>
      <c r="C843" s="214"/>
      <c r="D843" s="214"/>
      <c r="E843" s="214"/>
      <c r="F843" s="214"/>
      <c r="G843" s="214"/>
      <c r="H843" s="214"/>
      <c r="I843" s="214"/>
      <c r="J843" s="214"/>
      <c r="K843" s="214"/>
      <c r="L843" s="214"/>
      <c r="M843" s="214"/>
      <c r="N843" s="214"/>
      <c r="O843" s="214"/>
      <c r="P843" s="214"/>
      <c r="Q843" s="214"/>
      <c r="R843" s="214"/>
      <c r="S843" s="214"/>
      <c r="T843" s="214"/>
      <c r="U843" s="214"/>
      <c r="V843" s="214"/>
      <c r="W843" s="214"/>
      <c r="X843" s="214"/>
      <c r="Y843" s="214"/>
      <c r="Z843" s="214"/>
      <c r="AA843" s="214"/>
      <c r="AB843" s="214"/>
      <c r="AC843" s="214"/>
      <c r="AD843" s="214"/>
      <c r="AE843" s="214"/>
      <c r="AF843" s="214"/>
      <c r="AG843" s="214"/>
      <c r="AH843" s="214"/>
      <c r="AI843" s="214"/>
      <c r="AJ843" s="214"/>
      <c r="AK843" s="214"/>
      <c r="AL843" s="214"/>
      <c r="AM843" s="214"/>
      <c r="AN843" s="214"/>
      <c r="AO843" s="214"/>
      <c r="AP843" s="214"/>
      <c r="AQ843" s="214"/>
      <c r="AR843" s="214"/>
      <c r="AS843" s="214"/>
      <c r="AT843" s="214"/>
      <c r="AU843" s="214"/>
      <c r="AV843" s="214"/>
      <c r="AW843" s="214"/>
      <c r="AX843" s="214"/>
      <c r="AY843" s="214"/>
      <c r="AZ843" s="214"/>
      <c r="BA843" s="214"/>
      <c r="BB843" s="214"/>
      <c r="BC843" s="214"/>
      <c r="BD843" s="214"/>
      <c r="BE843" s="214"/>
      <c r="BF843" s="214"/>
      <c r="BG843" s="214"/>
      <c r="BH843" s="214"/>
      <c r="BI843" s="214"/>
      <c r="BJ843" s="214"/>
      <c r="BK843" s="214"/>
      <c r="BL843" s="214"/>
      <c r="BM843" s="214"/>
      <c r="BN843" s="214"/>
      <c r="BO843" s="214"/>
      <c r="BP843" s="214"/>
      <c r="BQ843" s="214"/>
    </row>
    <row r="844" spans="1:69" x14ac:dyDescent="0.2">
      <c r="A844" s="214"/>
      <c r="B844" s="214"/>
      <c r="C844" s="214"/>
      <c r="D844" s="214"/>
      <c r="E844" s="214"/>
      <c r="F844" s="214"/>
      <c r="G844" s="214"/>
      <c r="H844" s="214"/>
      <c r="I844" s="214"/>
      <c r="J844" s="214"/>
      <c r="K844" s="214"/>
      <c r="L844" s="214"/>
      <c r="M844" s="214"/>
      <c r="N844" s="214"/>
      <c r="O844" s="214"/>
      <c r="P844" s="214"/>
      <c r="Q844" s="214"/>
      <c r="R844" s="214"/>
      <c r="S844" s="214"/>
      <c r="T844" s="214"/>
      <c r="U844" s="214"/>
      <c r="V844" s="214"/>
      <c r="W844" s="214"/>
      <c r="X844" s="214"/>
      <c r="Y844" s="214"/>
      <c r="Z844" s="214"/>
      <c r="AA844" s="214"/>
      <c r="AB844" s="214"/>
      <c r="AC844" s="214"/>
      <c r="AD844" s="214"/>
      <c r="AE844" s="214"/>
      <c r="AF844" s="214"/>
      <c r="AG844" s="214"/>
      <c r="AH844" s="214"/>
      <c r="AI844" s="214"/>
      <c r="AJ844" s="214"/>
      <c r="AK844" s="214"/>
      <c r="AL844" s="214"/>
      <c r="AM844" s="214"/>
      <c r="AN844" s="214"/>
      <c r="AO844" s="214"/>
      <c r="AP844" s="214"/>
      <c r="AQ844" s="214"/>
      <c r="AR844" s="214"/>
      <c r="AS844" s="214"/>
      <c r="AT844" s="214"/>
      <c r="AU844" s="214"/>
      <c r="AV844" s="214"/>
      <c r="AW844" s="214"/>
      <c r="AX844" s="214"/>
      <c r="AY844" s="214"/>
      <c r="AZ844" s="214"/>
      <c r="BA844" s="214"/>
      <c r="BB844" s="214"/>
      <c r="BC844" s="214"/>
      <c r="BD844" s="214"/>
      <c r="BE844" s="214"/>
      <c r="BF844" s="214"/>
      <c r="BG844" s="214"/>
      <c r="BH844" s="214"/>
      <c r="BI844" s="214"/>
      <c r="BJ844" s="214"/>
      <c r="BK844" s="214"/>
      <c r="BL844" s="214"/>
      <c r="BM844" s="214"/>
      <c r="BN844" s="214"/>
      <c r="BO844" s="214"/>
      <c r="BP844" s="214"/>
      <c r="BQ844" s="214"/>
    </row>
    <row r="845" spans="1:69" x14ac:dyDescent="0.2">
      <c r="A845" s="214"/>
      <c r="B845" s="214"/>
      <c r="C845" s="214"/>
      <c r="D845" s="214"/>
      <c r="E845" s="214"/>
      <c r="F845" s="214"/>
      <c r="G845" s="214"/>
      <c r="H845" s="214"/>
      <c r="I845" s="214"/>
      <c r="J845" s="214"/>
      <c r="K845" s="214"/>
      <c r="L845" s="214"/>
      <c r="M845" s="214"/>
      <c r="N845" s="214"/>
      <c r="O845" s="214"/>
      <c r="P845" s="214"/>
      <c r="Q845" s="214"/>
      <c r="R845" s="214"/>
      <c r="S845" s="214"/>
      <c r="T845" s="214"/>
      <c r="U845" s="214"/>
      <c r="V845" s="214"/>
      <c r="W845" s="214"/>
      <c r="X845" s="214"/>
      <c r="Y845" s="214"/>
      <c r="Z845" s="214"/>
      <c r="AA845" s="214"/>
      <c r="AB845" s="214"/>
      <c r="AC845" s="214"/>
      <c r="AD845" s="214"/>
      <c r="AE845" s="214"/>
      <c r="AF845" s="214"/>
      <c r="AG845" s="214"/>
      <c r="AH845" s="214"/>
      <c r="AI845" s="214"/>
      <c r="AJ845" s="214"/>
      <c r="AK845" s="214"/>
      <c r="AL845" s="214"/>
      <c r="AM845" s="214"/>
      <c r="AN845" s="214"/>
      <c r="AO845" s="214"/>
      <c r="AP845" s="214"/>
      <c r="AQ845" s="214"/>
      <c r="AR845" s="214"/>
      <c r="AS845" s="214"/>
      <c r="AT845" s="214"/>
      <c r="AU845" s="214"/>
      <c r="AV845" s="214"/>
      <c r="AW845" s="214"/>
      <c r="AX845" s="214"/>
      <c r="AY845" s="214"/>
      <c r="AZ845" s="214"/>
      <c r="BA845" s="214"/>
      <c r="BB845" s="214"/>
      <c r="BC845" s="214"/>
      <c r="BD845" s="214"/>
      <c r="BE845" s="214"/>
      <c r="BF845" s="214"/>
      <c r="BG845" s="214"/>
      <c r="BH845" s="214"/>
      <c r="BI845" s="214"/>
      <c r="BJ845" s="214"/>
      <c r="BK845" s="214"/>
      <c r="BL845" s="214"/>
      <c r="BM845" s="214"/>
      <c r="BN845" s="214"/>
      <c r="BO845" s="214"/>
      <c r="BP845" s="214"/>
      <c r="BQ845" s="214"/>
    </row>
    <row r="846" spans="1:69" x14ac:dyDescent="0.2">
      <c r="A846" s="214"/>
      <c r="B846" s="214"/>
      <c r="C846" s="214"/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4"/>
      <c r="T846" s="214"/>
      <c r="U846" s="214"/>
      <c r="V846" s="214"/>
      <c r="W846" s="214"/>
      <c r="X846" s="214"/>
      <c r="Y846" s="214"/>
      <c r="Z846" s="214"/>
      <c r="AA846" s="214"/>
      <c r="AB846" s="214"/>
      <c r="AC846" s="214"/>
      <c r="AD846" s="214"/>
      <c r="AE846" s="214"/>
      <c r="AF846" s="214"/>
      <c r="AG846" s="214"/>
      <c r="AH846" s="214"/>
      <c r="AI846" s="214"/>
      <c r="AJ846" s="214"/>
      <c r="AK846" s="214"/>
      <c r="AL846" s="214"/>
      <c r="AM846" s="214"/>
      <c r="AN846" s="214"/>
      <c r="AO846" s="214"/>
      <c r="AP846" s="214"/>
      <c r="AQ846" s="214"/>
      <c r="AR846" s="214"/>
      <c r="AS846" s="214"/>
      <c r="AT846" s="214"/>
      <c r="AU846" s="214"/>
      <c r="AV846" s="214"/>
      <c r="AW846" s="214"/>
      <c r="AX846" s="214"/>
      <c r="AY846" s="214"/>
      <c r="AZ846" s="214"/>
      <c r="BA846" s="214"/>
      <c r="BB846" s="214"/>
      <c r="BC846" s="214"/>
      <c r="BD846" s="214"/>
      <c r="BE846" s="214"/>
      <c r="BF846" s="214"/>
      <c r="BG846" s="214"/>
      <c r="BH846" s="214"/>
      <c r="BI846" s="214"/>
      <c r="BJ846" s="214"/>
      <c r="BK846" s="214"/>
      <c r="BL846" s="214"/>
      <c r="BM846" s="214"/>
      <c r="BN846" s="214"/>
      <c r="BO846" s="214"/>
      <c r="BP846" s="214"/>
      <c r="BQ846" s="214"/>
    </row>
    <row r="847" spans="1:69" x14ac:dyDescent="0.2">
      <c r="A847" s="214"/>
      <c r="B847" s="214"/>
      <c r="C847" s="214"/>
      <c r="D847" s="214"/>
      <c r="E847" s="214"/>
      <c r="F847" s="214"/>
      <c r="G847" s="214"/>
      <c r="H847" s="214"/>
      <c r="I847" s="214"/>
      <c r="J847" s="214"/>
      <c r="K847" s="214"/>
      <c r="L847" s="214"/>
      <c r="M847" s="214"/>
      <c r="N847" s="214"/>
      <c r="O847" s="214"/>
      <c r="P847" s="214"/>
      <c r="Q847" s="214"/>
      <c r="R847" s="214"/>
      <c r="S847" s="214"/>
      <c r="T847" s="214"/>
      <c r="U847" s="214"/>
      <c r="V847" s="214"/>
      <c r="W847" s="214"/>
      <c r="X847" s="214"/>
      <c r="Y847" s="214"/>
      <c r="Z847" s="214"/>
      <c r="AA847" s="214"/>
      <c r="AB847" s="214"/>
      <c r="AC847" s="214"/>
      <c r="AD847" s="214"/>
      <c r="AE847" s="214"/>
      <c r="AF847" s="214"/>
      <c r="AG847" s="214"/>
      <c r="AH847" s="214"/>
      <c r="AI847" s="214"/>
      <c r="AJ847" s="214"/>
      <c r="AK847" s="214"/>
      <c r="AL847" s="214"/>
      <c r="AM847" s="214"/>
      <c r="AN847" s="214"/>
      <c r="AO847" s="214"/>
      <c r="AP847" s="214"/>
      <c r="AQ847" s="214"/>
      <c r="AR847" s="214"/>
      <c r="AS847" s="214"/>
      <c r="AT847" s="214"/>
      <c r="AU847" s="214"/>
      <c r="AV847" s="214"/>
      <c r="AW847" s="214"/>
      <c r="AX847" s="214"/>
      <c r="AY847" s="214"/>
      <c r="AZ847" s="214"/>
      <c r="BA847" s="214"/>
      <c r="BB847" s="214"/>
      <c r="BC847" s="214"/>
      <c r="BD847" s="214"/>
      <c r="BE847" s="214"/>
      <c r="BF847" s="214"/>
      <c r="BG847" s="214"/>
      <c r="BH847" s="214"/>
      <c r="BI847" s="214"/>
      <c r="BJ847" s="214"/>
      <c r="BK847" s="214"/>
      <c r="BL847" s="214"/>
      <c r="BM847" s="214"/>
      <c r="BN847" s="214"/>
      <c r="BO847" s="214"/>
      <c r="BP847" s="214"/>
      <c r="BQ847" s="214"/>
    </row>
    <row r="848" spans="1:69" x14ac:dyDescent="0.2">
      <c r="A848" s="214"/>
      <c r="B848" s="214"/>
      <c r="C848" s="214"/>
      <c r="D848" s="214"/>
      <c r="E848" s="214"/>
      <c r="F848" s="214"/>
      <c r="G848" s="214"/>
      <c r="H848" s="214"/>
      <c r="I848" s="214"/>
      <c r="J848" s="214"/>
      <c r="K848" s="214"/>
      <c r="L848" s="214"/>
      <c r="M848" s="214"/>
      <c r="N848" s="214"/>
      <c r="O848" s="214"/>
      <c r="P848" s="214"/>
      <c r="Q848" s="214"/>
      <c r="R848" s="214"/>
      <c r="S848" s="214"/>
      <c r="T848" s="214"/>
      <c r="U848" s="214"/>
      <c r="V848" s="214"/>
      <c r="W848" s="214"/>
      <c r="X848" s="214"/>
      <c r="Y848" s="214"/>
      <c r="Z848" s="214"/>
      <c r="AA848" s="214"/>
      <c r="AB848" s="214"/>
      <c r="AC848" s="214"/>
      <c r="AD848" s="214"/>
      <c r="AE848" s="214"/>
      <c r="AF848" s="214"/>
      <c r="AG848" s="214"/>
      <c r="AH848" s="214"/>
      <c r="AI848" s="214"/>
      <c r="AJ848" s="214"/>
      <c r="AK848" s="214"/>
      <c r="AL848" s="214"/>
      <c r="AM848" s="214"/>
      <c r="AN848" s="214"/>
      <c r="AO848" s="214"/>
      <c r="AP848" s="214"/>
      <c r="AQ848" s="214"/>
      <c r="AR848" s="214"/>
      <c r="AS848" s="214"/>
      <c r="AT848" s="214"/>
      <c r="AU848" s="214"/>
      <c r="AV848" s="214"/>
      <c r="AW848" s="214"/>
      <c r="AX848" s="214"/>
      <c r="AY848" s="214"/>
      <c r="AZ848" s="214"/>
      <c r="BA848" s="214"/>
      <c r="BB848" s="214"/>
      <c r="BC848" s="214"/>
      <c r="BD848" s="214"/>
      <c r="BE848" s="214"/>
      <c r="BF848" s="214"/>
      <c r="BG848" s="214"/>
      <c r="BH848" s="214"/>
      <c r="BI848" s="214"/>
      <c r="BJ848" s="214"/>
      <c r="BK848" s="214"/>
      <c r="BL848" s="214"/>
      <c r="BM848" s="214"/>
      <c r="BN848" s="214"/>
      <c r="BO848" s="214"/>
      <c r="BP848" s="214"/>
      <c r="BQ848" s="214"/>
    </row>
    <row r="849" spans="1:69" x14ac:dyDescent="0.2">
      <c r="A849" s="214"/>
      <c r="B849" s="214"/>
      <c r="C849" s="214"/>
      <c r="D849" s="214"/>
      <c r="E849" s="214"/>
      <c r="F849" s="214"/>
      <c r="G849" s="214"/>
      <c r="H849" s="214"/>
      <c r="I849" s="214"/>
      <c r="J849" s="214"/>
      <c r="K849" s="214"/>
      <c r="L849" s="214"/>
      <c r="M849" s="214"/>
      <c r="N849" s="214"/>
      <c r="O849" s="214"/>
      <c r="P849" s="214"/>
      <c r="Q849" s="214"/>
      <c r="R849" s="214"/>
      <c r="S849" s="214"/>
      <c r="T849" s="214"/>
      <c r="U849" s="214"/>
      <c r="V849" s="214"/>
      <c r="W849" s="214"/>
      <c r="X849" s="214"/>
      <c r="Y849" s="214"/>
      <c r="Z849" s="214"/>
      <c r="AA849" s="214"/>
      <c r="AB849" s="214"/>
      <c r="AC849" s="214"/>
      <c r="AD849" s="214"/>
      <c r="AE849" s="214"/>
      <c r="AF849" s="214"/>
      <c r="AG849" s="214"/>
      <c r="AH849" s="214"/>
      <c r="AI849" s="214"/>
      <c r="AJ849" s="214"/>
      <c r="AK849" s="214"/>
      <c r="AL849" s="214"/>
      <c r="AM849" s="214"/>
      <c r="AN849" s="214"/>
      <c r="AO849" s="214"/>
      <c r="AP849" s="214"/>
      <c r="AQ849" s="214"/>
      <c r="AR849" s="214"/>
      <c r="AS849" s="214"/>
      <c r="AT849" s="214"/>
      <c r="AU849" s="214"/>
      <c r="AV849" s="214"/>
      <c r="AW849" s="214"/>
      <c r="AX849" s="214"/>
      <c r="AY849" s="214"/>
      <c r="AZ849" s="214"/>
      <c r="BA849" s="214"/>
      <c r="BB849" s="214"/>
      <c r="BC849" s="214"/>
      <c r="BD849" s="214"/>
      <c r="BE849" s="214"/>
      <c r="BF849" s="214"/>
      <c r="BG849" s="214"/>
      <c r="BH849" s="214"/>
      <c r="BI849" s="214"/>
      <c r="BJ849" s="214"/>
      <c r="BK849" s="214"/>
      <c r="BL849" s="214"/>
      <c r="BM849" s="214"/>
      <c r="BN849" s="214"/>
      <c r="BO849" s="214"/>
      <c r="BP849" s="214"/>
      <c r="BQ849" s="214"/>
    </row>
    <row r="850" spans="1:69" x14ac:dyDescent="0.2">
      <c r="A850" s="214"/>
      <c r="B850" s="214"/>
      <c r="C850" s="214"/>
      <c r="D850" s="214"/>
      <c r="E850" s="214"/>
      <c r="F850" s="214"/>
      <c r="G850" s="214"/>
      <c r="H850" s="214"/>
      <c r="I850" s="214"/>
      <c r="J850" s="214"/>
      <c r="K850" s="214"/>
      <c r="L850" s="214"/>
      <c r="M850" s="214"/>
      <c r="N850" s="214"/>
      <c r="O850" s="214"/>
      <c r="P850" s="214"/>
      <c r="Q850" s="214"/>
      <c r="R850" s="214"/>
      <c r="S850" s="214"/>
      <c r="T850" s="214"/>
      <c r="U850" s="214"/>
      <c r="V850" s="214"/>
      <c r="W850" s="214"/>
      <c r="X850" s="214"/>
      <c r="Y850" s="214"/>
      <c r="Z850" s="214"/>
      <c r="AA850" s="214"/>
      <c r="AB850" s="214"/>
      <c r="AC850" s="214"/>
      <c r="AD850" s="214"/>
      <c r="AE850" s="214"/>
      <c r="AF850" s="214"/>
      <c r="AG850" s="214"/>
      <c r="AH850" s="214"/>
      <c r="AI850" s="214"/>
      <c r="AJ850" s="214"/>
      <c r="AK850" s="214"/>
      <c r="AL850" s="214"/>
      <c r="AM850" s="214"/>
      <c r="AN850" s="214"/>
      <c r="AO850" s="214"/>
      <c r="AP850" s="214"/>
      <c r="AQ850" s="214"/>
      <c r="AR850" s="214"/>
      <c r="AS850" s="214"/>
      <c r="AT850" s="214"/>
      <c r="AU850" s="214"/>
      <c r="AV850" s="214"/>
      <c r="AW850" s="214"/>
      <c r="AX850" s="214"/>
      <c r="AY850" s="214"/>
      <c r="AZ850" s="214"/>
      <c r="BA850" s="214"/>
      <c r="BB850" s="214"/>
      <c r="BC850" s="214"/>
      <c r="BD850" s="214"/>
      <c r="BE850" s="214"/>
      <c r="BF850" s="214"/>
      <c r="BG850" s="214"/>
      <c r="BH850" s="214"/>
      <c r="BI850" s="214"/>
      <c r="BJ850" s="214"/>
      <c r="BK850" s="214"/>
      <c r="BL850" s="214"/>
      <c r="BM850" s="214"/>
      <c r="BN850" s="214"/>
      <c r="BO850" s="214"/>
      <c r="BP850" s="214"/>
      <c r="BQ850" s="214"/>
    </row>
    <row r="851" spans="1:69" x14ac:dyDescent="0.2">
      <c r="A851" s="214"/>
      <c r="B851" s="214"/>
      <c r="C851" s="214"/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4"/>
      <c r="T851" s="214"/>
      <c r="U851" s="214"/>
      <c r="V851" s="214"/>
      <c r="W851" s="214"/>
      <c r="X851" s="214"/>
      <c r="Y851" s="214"/>
      <c r="Z851" s="214"/>
      <c r="AA851" s="214"/>
      <c r="AB851" s="214"/>
      <c r="AC851" s="214"/>
      <c r="AD851" s="214"/>
      <c r="AE851" s="214"/>
      <c r="AF851" s="214"/>
      <c r="AG851" s="214"/>
      <c r="AH851" s="214"/>
      <c r="AI851" s="214"/>
      <c r="AJ851" s="214"/>
      <c r="AK851" s="214"/>
      <c r="AL851" s="214"/>
      <c r="AM851" s="214"/>
      <c r="AN851" s="214"/>
      <c r="AO851" s="214"/>
      <c r="AP851" s="214"/>
      <c r="AQ851" s="214"/>
      <c r="AR851" s="214"/>
      <c r="AS851" s="214"/>
      <c r="AT851" s="214"/>
      <c r="AU851" s="214"/>
      <c r="AV851" s="214"/>
      <c r="AW851" s="214"/>
      <c r="AX851" s="214"/>
      <c r="AY851" s="214"/>
      <c r="AZ851" s="214"/>
      <c r="BA851" s="214"/>
      <c r="BB851" s="214"/>
      <c r="BC851" s="214"/>
      <c r="BD851" s="214"/>
      <c r="BE851" s="214"/>
      <c r="BF851" s="214"/>
      <c r="BG851" s="214"/>
      <c r="BH851" s="214"/>
      <c r="BI851" s="214"/>
      <c r="BJ851" s="214"/>
      <c r="BK851" s="214"/>
      <c r="BL851" s="214"/>
      <c r="BM851" s="214"/>
      <c r="BN851" s="214"/>
      <c r="BO851" s="214"/>
      <c r="BP851" s="214"/>
      <c r="BQ851" s="214"/>
    </row>
    <row r="852" spans="1:69" x14ac:dyDescent="0.2">
      <c r="A852" s="214"/>
      <c r="B852" s="214"/>
      <c r="C852" s="214"/>
      <c r="D852" s="214"/>
      <c r="E852" s="214"/>
      <c r="F852" s="214"/>
      <c r="G852" s="214"/>
      <c r="H852" s="214"/>
      <c r="I852" s="214"/>
      <c r="J852" s="214"/>
      <c r="K852" s="214"/>
      <c r="L852" s="214"/>
      <c r="M852" s="214"/>
      <c r="N852" s="214"/>
      <c r="O852" s="214"/>
      <c r="P852" s="214"/>
      <c r="Q852" s="214"/>
      <c r="R852" s="214"/>
      <c r="S852" s="214"/>
      <c r="T852" s="214"/>
      <c r="U852" s="214"/>
      <c r="V852" s="214"/>
      <c r="W852" s="214"/>
      <c r="X852" s="214"/>
      <c r="Y852" s="214"/>
      <c r="Z852" s="214"/>
      <c r="AA852" s="214"/>
      <c r="AB852" s="214"/>
      <c r="AC852" s="214"/>
      <c r="AD852" s="214"/>
      <c r="AE852" s="214"/>
      <c r="AF852" s="214"/>
      <c r="AG852" s="214"/>
      <c r="AH852" s="214"/>
      <c r="AI852" s="214"/>
      <c r="AJ852" s="214"/>
      <c r="AK852" s="214"/>
      <c r="AL852" s="214"/>
      <c r="AM852" s="214"/>
      <c r="AN852" s="214"/>
      <c r="AO852" s="214"/>
      <c r="AP852" s="214"/>
      <c r="AQ852" s="214"/>
      <c r="AR852" s="214"/>
      <c r="AS852" s="214"/>
      <c r="AT852" s="214"/>
      <c r="AU852" s="214"/>
      <c r="AV852" s="214"/>
      <c r="AW852" s="214"/>
      <c r="AX852" s="214"/>
      <c r="AY852" s="214"/>
      <c r="AZ852" s="214"/>
      <c r="BA852" s="214"/>
      <c r="BB852" s="214"/>
      <c r="BC852" s="214"/>
      <c r="BD852" s="214"/>
      <c r="BE852" s="214"/>
      <c r="BF852" s="214"/>
      <c r="BG852" s="214"/>
      <c r="BH852" s="214"/>
      <c r="BI852" s="214"/>
      <c r="BJ852" s="214"/>
      <c r="BK852" s="214"/>
      <c r="BL852" s="214"/>
      <c r="BM852" s="214"/>
      <c r="BN852" s="214"/>
      <c r="BO852" s="214"/>
      <c r="BP852" s="214"/>
      <c r="BQ852" s="214"/>
    </row>
    <row r="853" spans="1:69" x14ac:dyDescent="0.2">
      <c r="A853" s="214"/>
      <c r="B853" s="214"/>
      <c r="C853" s="214"/>
      <c r="D853" s="214"/>
      <c r="E853" s="214"/>
      <c r="F853" s="214"/>
      <c r="G853" s="214"/>
      <c r="H853" s="214"/>
      <c r="I853" s="214"/>
      <c r="J853" s="214"/>
      <c r="K853" s="214"/>
      <c r="L853" s="214"/>
      <c r="M853" s="214"/>
      <c r="N853" s="214"/>
      <c r="O853" s="214"/>
      <c r="P853" s="214"/>
      <c r="Q853" s="214"/>
      <c r="R853" s="214"/>
      <c r="S853" s="214"/>
      <c r="T853" s="214"/>
      <c r="U853" s="214"/>
      <c r="V853" s="214"/>
      <c r="W853" s="214"/>
      <c r="X853" s="214"/>
      <c r="Y853" s="214"/>
      <c r="Z853" s="214"/>
      <c r="AA853" s="214"/>
      <c r="AB853" s="214"/>
      <c r="AC853" s="214"/>
      <c r="AD853" s="214"/>
      <c r="AE853" s="214"/>
      <c r="AF853" s="214"/>
      <c r="AG853" s="214"/>
      <c r="AH853" s="214"/>
      <c r="AI853" s="214"/>
      <c r="AJ853" s="214"/>
      <c r="AK853" s="214"/>
      <c r="AL853" s="214"/>
      <c r="AM853" s="214"/>
      <c r="AN853" s="214"/>
      <c r="AO853" s="214"/>
      <c r="AP853" s="214"/>
      <c r="AQ853" s="214"/>
      <c r="AR853" s="214"/>
      <c r="AS853" s="214"/>
      <c r="AT853" s="214"/>
      <c r="AU853" s="214"/>
      <c r="AV853" s="214"/>
      <c r="AW853" s="214"/>
      <c r="AX853" s="214"/>
      <c r="AY853" s="214"/>
      <c r="AZ853" s="214"/>
      <c r="BA853" s="214"/>
      <c r="BB853" s="214"/>
      <c r="BC853" s="214"/>
      <c r="BD853" s="214"/>
      <c r="BE853" s="214"/>
      <c r="BF853" s="214"/>
      <c r="BG853" s="214"/>
      <c r="BH853" s="214"/>
      <c r="BI853" s="214"/>
      <c r="BJ853" s="214"/>
      <c r="BK853" s="214"/>
      <c r="BL853" s="214"/>
      <c r="BM853" s="214"/>
      <c r="BN853" s="214"/>
      <c r="BO853" s="214"/>
      <c r="BP853" s="214"/>
      <c r="BQ853" s="214"/>
    </row>
    <row r="854" spans="1:69" x14ac:dyDescent="0.2">
      <c r="A854" s="214"/>
      <c r="B854" s="214"/>
      <c r="C854" s="214"/>
      <c r="D854" s="214"/>
      <c r="E854" s="214"/>
      <c r="F854" s="214"/>
      <c r="G854" s="214"/>
      <c r="H854" s="214"/>
      <c r="I854" s="214"/>
      <c r="J854" s="214"/>
      <c r="K854" s="214"/>
      <c r="L854" s="214"/>
      <c r="M854" s="214"/>
      <c r="N854" s="214"/>
      <c r="O854" s="214"/>
      <c r="P854" s="214"/>
      <c r="Q854" s="214"/>
      <c r="R854" s="214"/>
      <c r="S854" s="214"/>
      <c r="T854" s="214"/>
      <c r="U854" s="214"/>
      <c r="V854" s="214"/>
      <c r="W854" s="214"/>
      <c r="X854" s="214"/>
      <c r="Y854" s="214"/>
      <c r="Z854" s="214"/>
      <c r="AA854" s="214"/>
      <c r="AB854" s="214"/>
      <c r="AC854" s="214"/>
      <c r="AD854" s="214"/>
      <c r="AE854" s="214"/>
      <c r="AF854" s="214"/>
      <c r="AG854" s="214"/>
      <c r="AH854" s="214"/>
      <c r="AI854" s="214"/>
      <c r="AJ854" s="214"/>
      <c r="AK854" s="214"/>
      <c r="AL854" s="214"/>
      <c r="AM854" s="214"/>
      <c r="AN854" s="214"/>
      <c r="AO854" s="214"/>
      <c r="AP854" s="214"/>
      <c r="AQ854" s="214"/>
      <c r="AR854" s="214"/>
      <c r="AS854" s="214"/>
      <c r="AT854" s="214"/>
      <c r="AU854" s="214"/>
      <c r="AV854" s="214"/>
      <c r="AW854" s="214"/>
      <c r="AX854" s="214"/>
      <c r="AY854" s="214"/>
      <c r="AZ854" s="214"/>
      <c r="BA854" s="214"/>
      <c r="BB854" s="214"/>
      <c r="BC854" s="214"/>
      <c r="BD854" s="214"/>
      <c r="BE854" s="214"/>
      <c r="BF854" s="214"/>
      <c r="BG854" s="214"/>
      <c r="BH854" s="214"/>
      <c r="BI854" s="214"/>
      <c r="BJ854" s="214"/>
      <c r="BK854" s="214"/>
      <c r="BL854" s="214"/>
      <c r="BM854" s="214"/>
      <c r="BN854" s="214"/>
      <c r="BO854" s="214"/>
      <c r="BP854" s="214"/>
      <c r="BQ854" s="214"/>
    </row>
    <row r="855" spans="1:69" x14ac:dyDescent="0.2">
      <c r="A855" s="214"/>
      <c r="B855" s="214"/>
      <c r="C855" s="214"/>
      <c r="D855" s="214"/>
      <c r="E855" s="214"/>
      <c r="F855" s="214"/>
      <c r="G855" s="214"/>
      <c r="H855" s="214"/>
      <c r="I855" s="214"/>
      <c r="J855" s="214"/>
      <c r="K855" s="214"/>
      <c r="L855" s="214"/>
      <c r="M855" s="214"/>
      <c r="N855" s="214"/>
      <c r="O855" s="214"/>
      <c r="P855" s="214"/>
      <c r="Q855" s="214"/>
      <c r="R855" s="214"/>
      <c r="S855" s="214"/>
      <c r="T855" s="214"/>
      <c r="U855" s="214"/>
      <c r="V855" s="214"/>
      <c r="W855" s="214"/>
      <c r="X855" s="214"/>
      <c r="Y855" s="214"/>
      <c r="Z855" s="214"/>
      <c r="AA855" s="214"/>
      <c r="AB855" s="214"/>
      <c r="AC855" s="214"/>
      <c r="AD855" s="214"/>
      <c r="AE855" s="214"/>
      <c r="AF855" s="214"/>
      <c r="AG855" s="214"/>
      <c r="AH855" s="214"/>
      <c r="AI855" s="214"/>
      <c r="AJ855" s="214"/>
      <c r="AK855" s="214"/>
      <c r="AL855" s="214"/>
      <c r="AM855" s="214"/>
      <c r="AN855" s="214"/>
      <c r="AO855" s="214"/>
      <c r="AP855" s="214"/>
      <c r="AQ855" s="214"/>
      <c r="AR855" s="214"/>
      <c r="AS855" s="214"/>
      <c r="AT855" s="214"/>
      <c r="AU855" s="214"/>
      <c r="AV855" s="214"/>
      <c r="AW855" s="214"/>
      <c r="AX855" s="214"/>
      <c r="AY855" s="214"/>
      <c r="AZ855" s="214"/>
      <c r="BA855" s="214"/>
      <c r="BB855" s="214"/>
      <c r="BC855" s="214"/>
      <c r="BD855" s="214"/>
      <c r="BE855" s="214"/>
      <c r="BF855" s="214"/>
      <c r="BG855" s="214"/>
      <c r="BH855" s="214"/>
      <c r="BI855" s="214"/>
      <c r="BJ855" s="214"/>
      <c r="BK855" s="214"/>
      <c r="BL855" s="214"/>
      <c r="BM855" s="214"/>
      <c r="BN855" s="214"/>
      <c r="BO855" s="214"/>
      <c r="BP855" s="214"/>
      <c r="BQ855" s="214"/>
    </row>
    <row r="856" spans="1:69" x14ac:dyDescent="0.2">
      <c r="A856" s="214"/>
      <c r="B856" s="214"/>
      <c r="C856" s="214"/>
      <c r="D856" s="214"/>
      <c r="E856" s="214"/>
      <c r="F856" s="214"/>
      <c r="G856" s="214"/>
      <c r="H856" s="214"/>
      <c r="I856" s="214"/>
      <c r="J856" s="214"/>
      <c r="K856" s="214"/>
      <c r="L856" s="214"/>
      <c r="M856" s="214"/>
      <c r="N856" s="214"/>
      <c r="O856" s="214"/>
      <c r="P856" s="214"/>
      <c r="Q856" s="214"/>
      <c r="R856" s="214"/>
      <c r="S856" s="214"/>
      <c r="T856" s="214"/>
      <c r="U856" s="214"/>
      <c r="V856" s="214"/>
      <c r="W856" s="214"/>
      <c r="X856" s="214"/>
      <c r="Y856" s="214"/>
      <c r="Z856" s="214"/>
      <c r="AA856" s="214"/>
      <c r="AB856" s="214"/>
      <c r="AC856" s="214"/>
      <c r="AD856" s="214"/>
      <c r="AE856" s="214"/>
      <c r="AF856" s="214"/>
      <c r="AG856" s="214"/>
      <c r="AH856" s="214"/>
      <c r="AI856" s="214"/>
      <c r="AJ856" s="214"/>
      <c r="AK856" s="214"/>
      <c r="AL856" s="214"/>
      <c r="AM856" s="214"/>
      <c r="AN856" s="214"/>
      <c r="AO856" s="214"/>
      <c r="AP856" s="214"/>
      <c r="AQ856" s="214"/>
      <c r="AR856" s="214"/>
      <c r="AS856" s="214"/>
      <c r="AT856" s="214"/>
      <c r="AU856" s="214"/>
      <c r="AV856" s="214"/>
      <c r="AW856" s="214"/>
      <c r="AX856" s="214"/>
      <c r="AY856" s="214"/>
      <c r="AZ856" s="214"/>
      <c r="BA856" s="214"/>
      <c r="BB856" s="214"/>
      <c r="BC856" s="214"/>
      <c r="BD856" s="214"/>
      <c r="BE856" s="214"/>
      <c r="BF856" s="214"/>
      <c r="BG856" s="214"/>
      <c r="BH856" s="214"/>
      <c r="BI856" s="214"/>
      <c r="BJ856" s="214"/>
      <c r="BK856" s="214"/>
      <c r="BL856" s="214"/>
      <c r="BM856" s="214"/>
      <c r="BN856" s="214"/>
      <c r="BO856" s="214"/>
      <c r="BP856" s="214"/>
      <c r="BQ856" s="214"/>
    </row>
    <row r="857" spans="1:69" x14ac:dyDescent="0.2">
      <c r="A857" s="214"/>
      <c r="B857" s="214"/>
      <c r="C857" s="214"/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4"/>
      <c r="T857" s="214"/>
      <c r="U857" s="214"/>
      <c r="V857" s="214"/>
      <c r="W857" s="214"/>
      <c r="X857" s="214"/>
      <c r="Y857" s="214"/>
      <c r="Z857" s="214"/>
      <c r="AA857" s="214"/>
      <c r="AB857" s="214"/>
      <c r="AC857" s="214"/>
      <c r="AD857" s="214"/>
      <c r="AE857" s="214"/>
      <c r="AF857" s="214"/>
      <c r="AG857" s="214"/>
      <c r="AH857" s="214"/>
      <c r="AI857" s="214"/>
      <c r="AJ857" s="214"/>
      <c r="AK857" s="214"/>
      <c r="AL857" s="214"/>
      <c r="AM857" s="214"/>
      <c r="AN857" s="214"/>
      <c r="AO857" s="214"/>
      <c r="AP857" s="214"/>
      <c r="AQ857" s="214"/>
      <c r="AR857" s="214"/>
      <c r="AS857" s="214"/>
      <c r="AT857" s="214"/>
      <c r="AU857" s="214"/>
      <c r="AV857" s="214"/>
      <c r="AW857" s="214"/>
      <c r="AX857" s="214"/>
      <c r="AY857" s="214"/>
      <c r="AZ857" s="214"/>
      <c r="BA857" s="214"/>
      <c r="BB857" s="214"/>
      <c r="BC857" s="214"/>
      <c r="BD857" s="214"/>
      <c r="BE857" s="214"/>
      <c r="BF857" s="214"/>
      <c r="BG857" s="214"/>
      <c r="BH857" s="214"/>
      <c r="BI857" s="214"/>
      <c r="BJ857" s="214"/>
      <c r="BK857" s="214"/>
      <c r="BL857" s="214"/>
      <c r="BM857" s="214"/>
      <c r="BN857" s="214"/>
      <c r="BO857" s="214"/>
      <c r="BP857" s="214"/>
      <c r="BQ857" s="214"/>
    </row>
    <row r="858" spans="1:69" x14ac:dyDescent="0.2">
      <c r="A858" s="214"/>
      <c r="B858" s="214"/>
      <c r="C858" s="214"/>
      <c r="D858" s="214"/>
      <c r="E858" s="214"/>
      <c r="F858" s="214"/>
      <c r="G858" s="214"/>
      <c r="H858" s="214"/>
      <c r="I858" s="214"/>
      <c r="J858" s="214"/>
      <c r="K858" s="214"/>
      <c r="L858" s="214"/>
      <c r="M858" s="214"/>
      <c r="N858" s="214"/>
      <c r="O858" s="214"/>
      <c r="P858" s="214"/>
      <c r="Q858" s="214"/>
      <c r="R858" s="214"/>
      <c r="S858" s="214"/>
      <c r="T858" s="214"/>
      <c r="U858" s="214"/>
      <c r="V858" s="214"/>
      <c r="W858" s="214"/>
      <c r="X858" s="214"/>
      <c r="Y858" s="214"/>
      <c r="Z858" s="214"/>
      <c r="AA858" s="214"/>
      <c r="AB858" s="214"/>
      <c r="AC858" s="214"/>
      <c r="AD858" s="214"/>
      <c r="AE858" s="214"/>
      <c r="AF858" s="214"/>
      <c r="AG858" s="214"/>
      <c r="AH858" s="214"/>
      <c r="AI858" s="214"/>
      <c r="AJ858" s="214"/>
      <c r="AK858" s="214"/>
      <c r="AL858" s="214"/>
      <c r="AM858" s="214"/>
      <c r="AN858" s="214"/>
      <c r="AO858" s="214"/>
      <c r="AP858" s="214"/>
      <c r="AQ858" s="214"/>
      <c r="AR858" s="214"/>
      <c r="AS858" s="214"/>
      <c r="AT858" s="214"/>
      <c r="AU858" s="214"/>
      <c r="AV858" s="214"/>
      <c r="AW858" s="214"/>
      <c r="AX858" s="214"/>
      <c r="AY858" s="214"/>
      <c r="AZ858" s="214"/>
      <c r="BA858" s="214"/>
      <c r="BB858" s="214"/>
      <c r="BC858" s="214"/>
      <c r="BD858" s="214"/>
      <c r="BE858" s="214"/>
      <c r="BF858" s="214"/>
      <c r="BG858" s="214"/>
      <c r="BH858" s="214"/>
      <c r="BI858" s="214"/>
      <c r="BJ858" s="214"/>
      <c r="BK858" s="214"/>
      <c r="BL858" s="214"/>
      <c r="BM858" s="214"/>
      <c r="BN858" s="214"/>
      <c r="BO858" s="214"/>
      <c r="BP858" s="214"/>
      <c r="BQ858" s="214"/>
    </row>
    <row r="859" spans="1:69" x14ac:dyDescent="0.2">
      <c r="A859" s="214"/>
      <c r="B859" s="214"/>
      <c r="C859" s="214"/>
      <c r="D859" s="214"/>
      <c r="E859" s="214"/>
      <c r="F859" s="214"/>
      <c r="G859" s="214"/>
      <c r="H859" s="214"/>
      <c r="I859" s="214"/>
      <c r="J859" s="214"/>
      <c r="K859" s="214"/>
      <c r="L859" s="214"/>
      <c r="M859" s="214"/>
      <c r="N859" s="214"/>
      <c r="O859" s="214"/>
      <c r="P859" s="214"/>
      <c r="Q859" s="214"/>
      <c r="R859" s="214"/>
      <c r="S859" s="214"/>
      <c r="T859" s="214"/>
      <c r="U859" s="214"/>
      <c r="V859" s="214"/>
      <c r="W859" s="214"/>
      <c r="X859" s="214"/>
      <c r="Y859" s="214"/>
      <c r="Z859" s="214"/>
      <c r="AA859" s="214"/>
      <c r="AB859" s="214"/>
      <c r="AC859" s="214"/>
      <c r="AD859" s="214"/>
      <c r="AE859" s="214"/>
      <c r="AF859" s="214"/>
      <c r="AG859" s="214"/>
      <c r="AH859" s="214"/>
      <c r="AI859" s="214"/>
      <c r="AJ859" s="214"/>
      <c r="AK859" s="214"/>
      <c r="AL859" s="214"/>
      <c r="AM859" s="214"/>
      <c r="AN859" s="214"/>
      <c r="AO859" s="214"/>
      <c r="AP859" s="214"/>
      <c r="AQ859" s="214"/>
      <c r="AR859" s="214"/>
      <c r="AS859" s="214"/>
      <c r="AT859" s="214"/>
      <c r="AU859" s="214"/>
      <c r="AV859" s="214"/>
      <c r="AW859" s="214"/>
      <c r="AX859" s="214"/>
      <c r="AY859" s="214"/>
      <c r="AZ859" s="214"/>
      <c r="BA859" s="214"/>
      <c r="BB859" s="214"/>
      <c r="BC859" s="214"/>
      <c r="BD859" s="214"/>
      <c r="BE859" s="214"/>
      <c r="BF859" s="214"/>
      <c r="BG859" s="214"/>
      <c r="BH859" s="214"/>
      <c r="BI859" s="214"/>
      <c r="BJ859" s="214"/>
      <c r="BK859" s="214"/>
      <c r="BL859" s="214"/>
      <c r="BM859" s="214"/>
      <c r="BN859" s="214"/>
      <c r="BO859" s="214"/>
      <c r="BP859" s="214"/>
      <c r="BQ859" s="214"/>
    </row>
    <row r="860" spans="1:69" x14ac:dyDescent="0.2">
      <c r="A860" s="214"/>
      <c r="B860" s="214"/>
      <c r="C860" s="214"/>
      <c r="D860" s="214"/>
      <c r="E860" s="214"/>
      <c r="F860" s="214"/>
      <c r="G860" s="214"/>
      <c r="H860" s="214"/>
      <c r="I860" s="214"/>
      <c r="J860" s="214"/>
      <c r="K860" s="214"/>
      <c r="L860" s="214"/>
      <c r="M860" s="214"/>
      <c r="N860" s="214"/>
      <c r="O860" s="214"/>
      <c r="P860" s="214"/>
      <c r="Q860" s="214"/>
      <c r="R860" s="214"/>
      <c r="S860" s="214"/>
      <c r="T860" s="214"/>
      <c r="U860" s="214"/>
      <c r="V860" s="214"/>
      <c r="W860" s="214"/>
      <c r="X860" s="214"/>
      <c r="Y860" s="214"/>
      <c r="Z860" s="214"/>
      <c r="AA860" s="214"/>
      <c r="AB860" s="214"/>
      <c r="AC860" s="214"/>
      <c r="AD860" s="214"/>
      <c r="AE860" s="214"/>
      <c r="AF860" s="214"/>
      <c r="AG860" s="214"/>
      <c r="AH860" s="214"/>
      <c r="AI860" s="214"/>
      <c r="AJ860" s="214"/>
      <c r="AK860" s="214"/>
      <c r="AL860" s="214"/>
      <c r="AM860" s="214"/>
      <c r="AN860" s="214"/>
      <c r="AO860" s="214"/>
      <c r="AP860" s="214"/>
      <c r="AQ860" s="214"/>
      <c r="AR860" s="214"/>
      <c r="AS860" s="214"/>
      <c r="AT860" s="214"/>
      <c r="AU860" s="214"/>
      <c r="AV860" s="214"/>
      <c r="AW860" s="214"/>
      <c r="AX860" s="214"/>
      <c r="AY860" s="214"/>
      <c r="AZ860" s="214"/>
      <c r="BA860" s="214"/>
      <c r="BB860" s="214"/>
      <c r="BC860" s="214"/>
      <c r="BD860" s="214"/>
      <c r="BE860" s="214"/>
      <c r="BF860" s="214"/>
      <c r="BG860" s="214"/>
      <c r="BH860" s="214"/>
      <c r="BI860" s="214"/>
      <c r="BJ860" s="214"/>
      <c r="BK860" s="214"/>
      <c r="BL860" s="214"/>
      <c r="BM860" s="214"/>
      <c r="BN860" s="214"/>
      <c r="BO860" s="214"/>
      <c r="BP860" s="214"/>
      <c r="BQ860" s="214"/>
    </row>
    <row r="861" spans="1:69" x14ac:dyDescent="0.2">
      <c r="A861" s="214"/>
      <c r="B861" s="214"/>
      <c r="C861" s="214"/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4"/>
      <c r="T861" s="214"/>
      <c r="U861" s="214"/>
      <c r="V861" s="214"/>
      <c r="W861" s="214"/>
      <c r="X861" s="214"/>
      <c r="Y861" s="214"/>
      <c r="Z861" s="214"/>
      <c r="AA861" s="214"/>
      <c r="AB861" s="214"/>
      <c r="AC861" s="214"/>
      <c r="AD861" s="214"/>
      <c r="AE861" s="214"/>
      <c r="AF861" s="214"/>
      <c r="AG861" s="214"/>
      <c r="AH861" s="214"/>
      <c r="AI861" s="214"/>
      <c r="AJ861" s="214"/>
      <c r="AK861" s="214"/>
      <c r="AL861" s="214"/>
      <c r="AM861" s="214"/>
      <c r="AN861" s="214"/>
      <c r="AO861" s="214"/>
      <c r="AP861" s="214"/>
      <c r="AQ861" s="214"/>
      <c r="AR861" s="214"/>
      <c r="AS861" s="214"/>
      <c r="AT861" s="214"/>
      <c r="AU861" s="214"/>
      <c r="AV861" s="214"/>
      <c r="AW861" s="214"/>
      <c r="AX861" s="214"/>
      <c r="AY861" s="214"/>
      <c r="AZ861" s="214"/>
      <c r="BA861" s="214"/>
      <c r="BB861" s="214"/>
      <c r="BC861" s="214"/>
      <c r="BD861" s="214"/>
      <c r="BE861" s="214"/>
      <c r="BF861" s="214"/>
      <c r="BG861" s="214"/>
      <c r="BH861" s="214"/>
      <c r="BI861" s="214"/>
      <c r="BJ861" s="214"/>
      <c r="BK861" s="214"/>
      <c r="BL861" s="214"/>
      <c r="BM861" s="214"/>
      <c r="BN861" s="214"/>
      <c r="BO861" s="214"/>
      <c r="BP861" s="214"/>
      <c r="BQ861" s="214"/>
    </row>
    <row r="862" spans="1:69" x14ac:dyDescent="0.2">
      <c r="A862" s="214"/>
      <c r="B862" s="214"/>
      <c r="C862" s="214"/>
      <c r="D862" s="214"/>
      <c r="E862" s="214"/>
      <c r="F862" s="214"/>
      <c r="G862" s="214"/>
      <c r="H862" s="214"/>
      <c r="I862" s="214"/>
      <c r="J862" s="214"/>
      <c r="K862" s="214"/>
      <c r="L862" s="214"/>
      <c r="M862" s="214"/>
      <c r="N862" s="214"/>
      <c r="O862" s="214"/>
      <c r="P862" s="214"/>
      <c r="Q862" s="214"/>
      <c r="R862" s="214"/>
      <c r="S862" s="214"/>
      <c r="T862" s="214"/>
      <c r="U862" s="214"/>
      <c r="V862" s="214"/>
      <c r="W862" s="214"/>
      <c r="X862" s="214"/>
      <c r="Y862" s="214"/>
      <c r="Z862" s="214"/>
      <c r="AA862" s="214"/>
      <c r="AB862" s="214"/>
      <c r="AC862" s="214"/>
      <c r="AD862" s="214"/>
      <c r="AE862" s="214"/>
      <c r="AF862" s="214"/>
      <c r="AG862" s="214"/>
      <c r="AH862" s="214"/>
      <c r="AI862" s="214"/>
      <c r="AJ862" s="214"/>
      <c r="AK862" s="214"/>
      <c r="AL862" s="214"/>
      <c r="AM862" s="214"/>
      <c r="AN862" s="214"/>
      <c r="AO862" s="214"/>
      <c r="AP862" s="214"/>
      <c r="AQ862" s="214"/>
      <c r="AR862" s="214"/>
      <c r="AS862" s="214"/>
      <c r="AT862" s="214"/>
      <c r="AU862" s="214"/>
      <c r="AV862" s="214"/>
      <c r="AW862" s="214"/>
      <c r="AX862" s="214"/>
      <c r="AY862" s="214"/>
      <c r="AZ862" s="214"/>
      <c r="BA862" s="214"/>
      <c r="BB862" s="214"/>
      <c r="BC862" s="214"/>
      <c r="BD862" s="214"/>
      <c r="BE862" s="214"/>
      <c r="BF862" s="214"/>
      <c r="BG862" s="214"/>
      <c r="BH862" s="214"/>
      <c r="BI862" s="214"/>
      <c r="BJ862" s="214"/>
      <c r="BK862" s="214"/>
      <c r="BL862" s="214"/>
      <c r="BM862" s="214"/>
      <c r="BN862" s="214"/>
      <c r="BO862" s="214"/>
      <c r="BP862" s="214"/>
      <c r="BQ862" s="214"/>
    </row>
    <row r="863" spans="1:69" x14ac:dyDescent="0.2">
      <c r="A863" s="214"/>
      <c r="B863" s="214"/>
      <c r="C863" s="214"/>
      <c r="D863" s="214"/>
      <c r="E863" s="214"/>
      <c r="F863" s="214"/>
      <c r="G863" s="214"/>
      <c r="H863" s="214"/>
      <c r="I863" s="214"/>
      <c r="J863" s="214"/>
      <c r="K863" s="214"/>
      <c r="L863" s="214"/>
      <c r="M863" s="214"/>
      <c r="N863" s="214"/>
      <c r="O863" s="214"/>
      <c r="P863" s="214"/>
      <c r="Q863" s="214"/>
      <c r="R863" s="214"/>
      <c r="S863" s="214"/>
      <c r="T863" s="214"/>
      <c r="U863" s="214"/>
      <c r="V863" s="214"/>
      <c r="W863" s="214"/>
      <c r="X863" s="214"/>
      <c r="Y863" s="214"/>
      <c r="Z863" s="214"/>
      <c r="AA863" s="214"/>
      <c r="AB863" s="214"/>
      <c r="AC863" s="214"/>
      <c r="AD863" s="214"/>
      <c r="AE863" s="214"/>
      <c r="AF863" s="214"/>
      <c r="AG863" s="214"/>
      <c r="AH863" s="214"/>
      <c r="AI863" s="214"/>
      <c r="AJ863" s="214"/>
      <c r="AK863" s="214"/>
      <c r="AL863" s="214"/>
      <c r="AM863" s="214"/>
      <c r="AN863" s="214"/>
      <c r="AO863" s="214"/>
      <c r="AP863" s="214"/>
      <c r="AQ863" s="214"/>
      <c r="AR863" s="214"/>
      <c r="AS863" s="214"/>
      <c r="AT863" s="214"/>
      <c r="AU863" s="214"/>
      <c r="AV863" s="214"/>
      <c r="AW863" s="214"/>
      <c r="AX863" s="214"/>
      <c r="AY863" s="214"/>
      <c r="AZ863" s="214"/>
      <c r="BA863" s="214"/>
      <c r="BB863" s="214"/>
      <c r="BC863" s="214"/>
      <c r="BD863" s="214"/>
      <c r="BE863" s="214"/>
      <c r="BF863" s="214"/>
      <c r="BG863" s="214"/>
      <c r="BH863" s="214"/>
      <c r="BI863" s="214"/>
      <c r="BJ863" s="214"/>
      <c r="BK863" s="214"/>
      <c r="BL863" s="214"/>
      <c r="BM863" s="214"/>
      <c r="BN863" s="214"/>
      <c r="BO863" s="214"/>
      <c r="BP863" s="214"/>
      <c r="BQ863" s="214"/>
    </row>
    <row r="864" spans="1:69" x14ac:dyDescent="0.2">
      <c r="A864" s="214"/>
      <c r="B864" s="214"/>
      <c r="C864" s="214"/>
      <c r="D864" s="214"/>
      <c r="E864" s="214"/>
      <c r="F864" s="214"/>
      <c r="G864" s="214"/>
      <c r="H864" s="214"/>
      <c r="I864" s="214"/>
      <c r="J864" s="214"/>
      <c r="K864" s="214"/>
      <c r="L864" s="214"/>
      <c r="M864" s="214"/>
      <c r="N864" s="214"/>
      <c r="O864" s="214"/>
      <c r="P864" s="214"/>
      <c r="Q864" s="214"/>
      <c r="R864" s="214"/>
      <c r="S864" s="214"/>
      <c r="T864" s="214"/>
      <c r="U864" s="214"/>
      <c r="V864" s="214"/>
      <c r="W864" s="214"/>
      <c r="X864" s="214"/>
      <c r="Y864" s="214"/>
      <c r="Z864" s="214"/>
      <c r="AA864" s="214"/>
      <c r="AB864" s="214"/>
      <c r="AC864" s="214"/>
      <c r="AD864" s="214"/>
      <c r="AE864" s="214"/>
      <c r="AF864" s="214"/>
      <c r="AG864" s="214"/>
      <c r="AH864" s="214"/>
      <c r="AI864" s="214"/>
      <c r="AJ864" s="214"/>
      <c r="AK864" s="214"/>
      <c r="AL864" s="214"/>
      <c r="AM864" s="214"/>
      <c r="AN864" s="214"/>
      <c r="AO864" s="214"/>
      <c r="AP864" s="214"/>
      <c r="AQ864" s="214"/>
      <c r="AR864" s="214"/>
      <c r="AS864" s="214"/>
      <c r="AT864" s="214"/>
      <c r="AU864" s="214"/>
      <c r="AV864" s="214"/>
      <c r="AW864" s="214"/>
      <c r="AX864" s="214"/>
      <c r="AY864" s="214"/>
      <c r="AZ864" s="214"/>
      <c r="BA864" s="214"/>
      <c r="BB864" s="214"/>
      <c r="BC864" s="214"/>
      <c r="BD864" s="214"/>
      <c r="BE864" s="214"/>
      <c r="BF864" s="214"/>
      <c r="BG864" s="214"/>
      <c r="BH864" s="214"/>
      <c r="BI864" s="214"/>
      <c r="BJ864" s="214"/>
      <c r="BK864" s="214"/>
      <c r="BL864" s="214"/>
      <c r="BM864" s="214"/>
      <c r="BN864" s="214"/>
      <c r="BO864" s="214"/>
      <c r="BP864" s="214"/>
      <c r="BQ864" s="214"/>
    </row>
    <row r="865" spans="1:69" x14ac:dyDescent="0.2">
      <c r="A865" s="214"/>
      <c r="B865" s="214"/>
      <c r="C865" s="214"/>
      <c r="D865" s="214"/>
      <c r="E865" s="214"/>
      <c r="F865" s="214"/>
      <c r="G865" s="214"/>
      <c r="H865" s="214"/>
      <c r="I865" s="214"/>
      <c r="J865" s="214"/>
      <c r="K865" s="214"/>
      <c r="L865" s="214"/>
      <c r="M865" s="214"/>
      <c r="N865" s="214"/>
      <c r="O865" s="214"/>
      <c r="P865" s="214"/>
      <c r="Q865" s="214"/>
      <c r="R865" s="214"/>
      <c r="S865" s="214"/>
      <c r="T865" s="214"/>
      <c r="U865" s="214"/>
      <c r="V865" s="214"/>
      <c r="W865" s="214"/>
      <c r="X865" s="214"/>
      <c r="Y865" s="214"/>
      <c r="Z865" s="214"/>
      <c r="AA865" s="214"/>
      <c r="AB865" s="214"/>
      <c r="AC865" s="214"/>
      <c r="AD865" s="214"/>
      <c r="AE865" s="214"/>
      <c r="AF865" s="214"/>
      <c r="AG865" s="214"/>
      <c r="AH865" s="214"/>
      <c r="AI865" s="214"/>
      <c r="AJ865" s="214"/>
      <c r="AK865" s="214"/>
      <c r="AL865" s="214"/>
      <c r="AM865" s="214"/>
      <c r="AN865" s="214"/>
      <c r="AO865" s="214"/>
      <c r="AP865" s="214"/>
      <c r="AQ865" s="214"/>
      <c r="AR865" s="214"/>
      <c r="AS865" s="214"/>
      <c r="AT865" s="214"/>
      <c r="AU865" s="214"/>
      <c r="AV865" s="214"/>
      <c r="AW865" s="214"/>
      <c r="AX865" s="214"/>
      <c r="AY865" s="214"/>
      <c r="AZ865" s="214"/>
      <c r="BA865" s="214"/>
      <c r="BB865" s="214"/>
      <c r="BC865" s="214"/>
      <c r="BD865" s="214"/>
      <c r="BE865" s="214"/>
      <c r="BF865" s="214"/>
      <c r="BG865" s="214"/>
      <c r="BH865" s="214"/>
      <c r="BI865" s="214"/>
      <c r="BJ865" s="214"/>
      <c r="BK865" s="214"/>
      <c r="BL865" s="214"/>
      <c r="BM865" s="214"/>
      <c r="BN865" s="214"/>
      <c r="BO865" s="214"/>
      <c r="BP865" s="214"/>
      <c r="BQ865" s="214"/>
    </row>
    <row r="866" spans="1:69" x14ac:dyDescent="0.2">
      <c r="A866" s="214"/>
      <c r="B866" s="214"/>
      <c r="C866" s="214"/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4"/>
      <c r="T866" s="214"/>
      <c r="U866" s="214"/>
      <c r="V866" s="214"/>
      <c r="W866" s="214"/>
      <c r="X866" s="214"/>
      <c r="Y866" s="214"/>
      <c r="Z866" s="214"/>
      <c r="AA866" s="214"/>
      <c r="AB866" s="214"/>
      <c r="AC866" s="214"/>
      <c r="AD866" s="214"/>
      <c r="AE866" s="214"/>
      <c r="AF866" s="214"/>
      <c r="AG866" s="214"/>
      <c r="AH866" s="214"/>
      <c r="AI866" s="214"/>
      <c r="AJ866" s="214"/>
      <c r="AK866" s="214"/>
      <c r="AL866" s="214"/>
      <c r="AM866" s="214"/>
      <c r="AN866" s="214"/>
      <c r="AO866" s="214"/>
      <c r="AP866" s="214"/>
      <c r="AQ866" s="214"/>
      <c r="AR866" s="214"/>
      <c r="AS866" s="214"/>
      <c r="AT866" s="214"/>
      <c r="AU866" s="214"/>
      <c r="AV866" s="214"/>
      <c r="AW866" s="214"/>
      <c r="AX866" s="214"/>
      <c r="AY866" s="214"/>
      <c r="AZ866" s="214"/>
      <c r="BA866" s="214"/>
      <c r="BB866" s="214"/>
      <c r="BC866" s="214"/>
      <c r="BD866" s="214"/>
      <c r="BE866" s="214"/>
      <c r="BF866" s="214"/>
      <c r="BG866" s="214"/>
      <c r="BH866" s="214"/>
      <c r="BI866" s="214"/>
      <c r="BJ866" s="214"/>
      <c r="BK866" s="214"/>
      <c r="BL866" s="214"/>
      <c r="BM866" s="214"/>
      <c r="BN866" s="214"/>
      <c r="BO866" s="214"/>
      <c r="BP866" s="214"/>
      <c r="BQ866" s="214"/>
    </row>
    <row r="867" spans="1:69" x14ac:dyDescent="0.2">
      <c r="A867" s="214"/>
      <c r="B867" s="214"/>
      <c r="C867" s="214"/>
      <c r="D867" s="214"/>
      <c r="E867" s="214"/>
      <c r="F867" s="214"/>
      <c r="G867" s="214"/>
      <c r="H867" s="214"/>
      <c r="I867" s="214"/>
      <c r="J867" s="214"/>
      <c r="K867" s="214"/>
      <c r="L867" s="214"/>
      <c r="M867" s="214"/>
      <c r="N867" s="214"/>
      <c r="O867" s="214"/>
      <c r="P867" s="214"/>
      <c r="Q867" s="214"/>
      <c r="R867" s="214"/>
      <c r="S867" s="214"/>
      <c r="T867" s="214"/>
      <c r="U867" s="214"/>
      <c r="V867" s="214"/>
      <c r="W867" s="214"/>
      <c r="X867" s="214"/>
      <c r="Y867" s="214"/>
      <c r="Z867" s="214"/>
      <c r="AA867" s="214"/>
      <c r="AB867" s="214"/>
      <c r="AC867" s="214"/>
      <c r="AD867" s="214"/>
      <c r="AE867" s="214"/>
      <c r="AF867" s="214"/>
      <c r="AG867" s="214"/>
      <c r="AH867" s="214"/>
      <c r="AI867" s="214"/>
      <c r="AJ867" s="214"/>
      <c r="AK867" s="214"/>
      <c r="AL867" s="214"/>
      <c r="AM867" s="214"/>
      <c r="AN867" s="214"/>
      <c r="AO867" s="214"/>
      <c r="AP867" s="214"/>
      <c r="AQ867" s="214"/>
      <c r="AR867" s="214"/>
      <c r="AS867" s="214"/>
      <c r="AT867" s="214"/>
      <c r="AU867" s="214"/>
      <c r="AV867" s="214"/>
      <c r="AW867" s="214"/>
      <c r="AX867" s="214"/>
      <c r="AY867" s="214"/>
      <c r="AZ867" s="214"/>
      <c r="BA867" s="214"/>
      <c r="BB867" s="214"/>
      <c r="BC867" s="214"/>
      <c r="BD867" s="214"/>
      <c r="BE867" s="214"/>
      <c r="BF867" s="214"/>
      <c r="BG867" s="214"/>
      <c r="BH867" s="214"/>
      <c r="BI867" s="214"/>
      <c r="BJ867" s="214"/>
      <c r="BK867" s="214"/>
      <c r="BL867" s="214"/>
      <c r="BM867" s="214"/>
      <c r="BN867" s="214"/>
      <c r="BO867" s="214"/>
      <c r="BP867" s="214"/>
      <c r="BQ867" s="214"/>
    </row>
    <row r="868" spans="1:69" x14ac:dyDescent="0.2">
      <c r="A868" s="214"/>
      <c r="B868" s="214"/>
      <c r="C868" s="214"/>
      <c r="D868" s="214"/>
      <c r="E868" s="214"/>
      <c r="F868" s="214"/>
      <c r="G868" s="214"/>
      <c r="H868" s="214"/>
      <c r="I868" s="214"/>
      <c r="J868" s="214"/>
      <c r="K868" s="214"/>
      <c r="L868" s="214"/>
      <c r="M868" s="214"/>
      <c r="N868" s="214"/>
      <c r="O868" s="214"/>
      <c r="P868" s="214"/>
      <c r="Q868" s="214"/>
      <c r="R868" s="214"/>
      <c r="S868" s="214"/>
      <c r="T868" s="214"/>
      <c r="U868" s="214"/>
      <c r="V868" s="214"/>
      <c r="W868" s="214"/>
      <c r="X868" s="214"/>
      <c r="Y868" s="214"/>
      <c r="Z868" s="214"/>
      <c r="AA868" s="214"/>
      <c r="AB868" s="214"/>
      <c r="AC868" s="214"/>
      <c r="AD868" s="214"/>
      <c r="AE868" s="214"/>
      <c r="AF868" s="214"/>
      <c r="AG868" s="214"/>
      <c r="AH868" s="214"/>
      <c r="AI868" s="214"/>
      <c r="AJ868" s="214"/>
      <c r="AK868" s="214"/>
      <c r="AL868" s="214"/>
      <c r="AM868" s="214"/>
      <c r="AN868" s="214"/>
      <c r="AO868" s="214"/>
      <c r="AP868" s="214"/>
      <c r="AQ868" s="214"/>
      <c r="AR868" s="214"/>
      <c r="AS868" s="214"/>
      <c r="AT868" s="214"/>
      <c r="AU868" s="214"/>
      <c r="AV868" s="214"/>
      <c r="AW868" s="214"/>
      <c r="AX868" s="214"/>
      <c r="AY868" s="214"/>
      <c r="AZ868" s="214"/>
      <c r="BA868" s="214"/>
      <c r="BB868" s="214"/>
      <c r="BC868" s="214"/>
      <c r="BD868" s="214"/>
      <c r="BE868" s="214"/>
      <c r="BF868" s="214"/>
      <c r="BG868" s="214"/>
      <c r="BH868" s="214"/>
      <c r="BI868" s="214"/>
      <c r="BJ868" s="214"/>
      <c r="BK868" s="214"/>
      <c r="BL868" s="214"/>
      <c r="BM868" s="214"/>
      <c r="BN868" s="214"/>
      <c r="BO868" s="214"/>
      <c r="BP868" s="214"/>
      <c r="BQ868" s="214"/>
    </row>
    <row r="869" spans="1:69" x14ac:dyDescent="0.2">
      <c r="A869" s="214"/>
      <c r="B869" s="214"/>
      <c r="C869" s="214"/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214"/>
      <c r="Q869" s="214"/>
      <c r="R869" s="214"/>
      <c r="S869" s="214"/>
      <c r="T869" s="214"/>
      <c r="U869" s="214"/>
      <c r="V869" s="214"/>
      <c r="W869" s="214"/>
      <c r="X869" s="214"/>
      <c r="Y869" s="214"/>
      <c r="Z869" s="214"/>
      <c r="AA869" s="214"/>
      <c r="AB869" s="214"/>
      <c r="AC869" s="214"/>
      <c r="AD869" s="214"/>
      <c r="AE869" s="214"/>
      <c r="AF869" s="214"/>
      <c r="AG869" s="214"/>
      <c r="AH869" s="214"/>
      <c r="AI869" s="214"/>
      <c r="AJ869" s="214"/>
      <c r="AK869" s="214"/>
      <c r="AL869" s="214"/>
      <c r="AM869" s="214"/>
      <c r="AN869" s="214"/>
      <c r="AO869" s="214"/>
      <c r="AP869" s="214"/>
      <c r="AQ869" s="214"/>
      <c r="AR869" s="214"/>
      <c r="AS869" s="214"/>
      <c r="AT869" s="214"/>
      <c r="AU869" s="214"/>
      <c r="AV869" s="214"/>
      <c r="AW869" s="214"/>
      <c r="AX869" s="214"/>
      <c r="AY869" s="214"/>
      <c r="AZ869" s="214"/>
      <c r="BA869" s="214"/>
      <c r="BB869" s="214"/>
      <c r="BC869" s="214"/>
      <c r="BD869" s="214"/>
      <c r="BE869" s="214"/>
      <c r="BF869" s="214"/>
      <c r="BG869" s="214"/>
      <c r="BH869" s="214"/>
      <c r="BI869" s="214"/>
      <c r="BJ869" s="214"/>
      <c r="BK869" s="214"/>
      <c r="BL869" s="214"/>
      <c r="BM869" s="214"/>
      <c r="BN869" s="214"/>
      <c r="BO869" s="214"/>
      <c r="BP869" s="214"/>
      <c r="BQ869" s="214"/>
    </row>
    <row r="870" spans="1:69" x14ac:dyDescent="0.2">
      <c r="A870" s="214"/>
      <c r="B870" s="214"/>
      <c r="C870" s="214"/>
      <c r="D870" s="214"/>
      <c r="E870" s="214"/>
      <c r="F870" s="214"/>
      <c r="G870" s="214"/>
      <c r="H870" s="214"/>
      <c r="I870" s="214"/>
      <c r="J870" s="214"/>
      <c r="K870" s="214"/>
      <c r="L870" s="214"/>
      <c r="M870" s="214"/>
      <c r="N870" s="214"/>
      <c r="O870" s="214"/>
      <c r="P870" s="214"/>
      <c r="Q870" s="214"/>
      <c r="R870" s="214"/>
      <c r="S870" s="214"/>
      <c r="T870" s="214"/>
      <c r="U870" s="214"/>
      <c r="V870" s="214"/>
      <c r="W870" s="214"/>
      <c r="X870" s="214"/>
      <c r="Y870" s="214"/>
      <c r="Z870" s="214"/>
      <c r="AA870" s="214"/>
      <c r="AB870" s="214"/>
      <c r="AC870" s="214"/>
      <c r="AD870" s="214"/>
      <c r="AE870" s="214"/>
      <c r="AF870" s="214"/>
      <c r="AG870" s="214"/>
      <c r="AH870" s="214"/>
      <c r="AI870" s="214"/>
      <c r="AJ870" s="214"/>
      <c r="AK870" s="214"/>
      <c r="AL870" s="214"/>
      <c r="AM870" s="214"/>
      <c r="AN870" s="214"/>
      <c r="AO870" s="214"/>
      <c r="AP870" s="214"/>
      <c r="AQ870" s="214"/>
      <c r="AR870" s="214"/>
      <c r="AS870" s="214"/>
      <c r="AT870" s="214"/>
      <c r="AU870" s="214"/>
      <c r="AV870" s="214"/>
      <c r="AW870" s="214"/>
      <c r="AX870" s="214"/>
      <c r="AY870" s="214"/>
      <c r="AZ870" s="214"/>
      <c r="BA870" s="214"/>
      <c r="BB870" s="214"/>
      <c r="BC870" s="214"/>
      <c r="BD870" s="214"/>
      <c r="BE870" s="214"/>
      <c r="BF870" s="214"/>
      <c r="BG870" s="214"/>
      <c r="BH870" s="214"/>
      <c r="BI870" s="214"/>
      <c r="BJ870" s="214"/>
      <c r="BK870" s="214"/>
      <c r="BL870" s="214"/>
      <c r="BM870" s="214"/>
      <c r="BN870" s="214"/>
      <c r="BO870" s="214"/>
      <c r="BP870" s="214"/>
      <c r="BQ870" s="214"/>
    </row>
    <row r="871" spans="1:69" x14ac:dyDescent="0.2">
      <c r="A871" s="214"/>
      <c r="B871" s="214"/>
      <c r="C871" s="214"/>
      <c r="D871" s="214"/>
      <c r="E871" s="214"/>
      <c r="F871" s="214"/>
      <c r="G871" s="214"/>
      <c r="H871" s="214"/>
      <c r="I871" s="214"/>
      <c r="J871" s="214"/>
      <c r="K871" s="214"/>
      <c r="L871" s="214"/>
      <c r="M871" s="214"/>
      <c r="N871" s="214"/>
      <c r="O871" s="214"/>
      <c r="P871" s="214"/>
      <c r="Q871" s="214"/>
      <c r="R871" s="214"/>
      <c r="S871" s="214"/>
      <c r="T871" s="214"/>
      <c r="U871" s="214"/>
      <c r="V871" s="214"/>
      <c r="W871" s="214"/>
      <c r="X871" s="214"/>
      <c r="Y871" s="214"/>
      <c r="Z871" s="214"/>
      <c r="AA871" s="214"/>
      <c r="AB871" s="214"/>
      <c r="AC871" s="214"/>
      <c r="AD871" s="214"/>
      <c r="AE871" s="214"/>
      <c r="AF871" s="214"/>
      <c r="AG871" s="214"/>
      <c r="AH871" s="214"/>
      <c r="AI871" s="214"/>
      <c r="AJ871" s="214"/>
      <c r="AK871" s="214"/>
      <c r="AL871" s="214"/>
      <c r="AM871" s="214"/>
      <c r="AN871" s="214"/>
      <c r="AO871" s="214"/>
      <c r="AP871" s="214"/>
      <c r="AQ871" s="214"/>
      <c r="AR871" s="214"/>
      <c r="AS871" s="214"/>
      <c r="AT871" s="214"/>
      <c r="AU871" s="214"/>
      <c r="AV871" s="214"/>
      <c r="AW871" s="214"/>
      <c r="AX871" s="214"/>
      <c r="AY871" s="214"/>
      <c r="AZ871" s="214"/>
      <c r="BA871" s="214"/>
      <c r="BB871" s="214"/>
      <c r="BC871" s="214"/>
      <c r="BD871" s="214"/>
      <c r="BE871" s="214"/>
      <c r="BF871" s="214"/>
      <c r="BG871" s="214"/>
      <c r="BH871" s="214"/>
      <c r="BI871" s="214"/>
      <c r="BJ871" s="214"/>
      <c r="BK871" s="214"/>
      <c r="BL871" s="214"/>
      <c r="BM871" s="214"/>
      <c r="BN871" s="214"/>
      <c r="BO871" s="214"/>
      <c r="BP871" s="214"/>
      <c r="BQ871" s="214"/>
    </row>
    <row r="872" spans="1:69" x14ac:dyDescent="0.2">
      <c r="A872" s="214"/>
      <c r="B872" s="214"/>
      <c r="C872" s="214"/>
      <c r="D872" s="214"/>
      <c r="E872" s="214"/>
      <c r="F872" s="214"/>
      <c r="G872" s="214"/>
      <c r="H872" s="214"/>
      <c r="I872" s="214"/>
      <c r="J872" s="214"/>
      <c r="K872" s="214"/>
      <c r="L872" s="214"/>
      <c r="M872" s="214"/>
      <c r="N872" s="214"/>
      <c r="O872" s="214"/>
      <c r="P872" s="214"/>
      <c r="Q872" s="214"/>
      <c r="R872" s="214"/>
      <c r="S872" s="214"/>
      <c r="T872" s="214"/>
      <c r="U872" s="214"/>
      <c r="V872" s="214"/>
      <c r="W872" s="214"/>
      <c r="X872" s="214"/>
      <c r="Y872" s="214"/>
      <c r="Z872" s="214"/>
      <c r="AA872" s="214"/>
      <c r="AB872" s="214"/>
      <c r="AC872" s="214"/>
      <c r="AD872" s="214"/>
      <c r="AE872" s="214"/>
      <c r="AF872" s="214"/>
      <c r="AG872" s="214"/>
      <c r="AH872" s="214"/>
      <c r="AI872" s="214"/>
      <c r="AJ872" s="214"/>
      <c r="AK872" s="214"/>
      <c r="AL872" s="214"/>
      <c r="AM872" s="214"/>
      <c r="AN872" s="214"/>
      <c r="AO872" s="214"/>
      <c r="AP872" s="214"/>
      <c r="AQ872" s="214"/>
      <c r="AR872" s="214"/>
      <c r="AS872" s="214"/>
      <c r="AT872" s="214"/>
      <c r="AU872" s="214"/>
      <c r="AV872" s="214"/>
      <c r="AW872" s="214"/>
      <c r="AX872" s="214"/>
      <c r="AY872" s="214"/>
      <c r="AZ872" s="214"/>
      <c r="BA872" s="214"/>
      <c r="BB872" s="214"/>
      <c r="BC872" s="214"/>
      <c r="BD872" s="214"/>
      <c r="BE872" s="214"/>
      <c r="BF872" s="214"/>
      <c r="BG872" s="214"/>
      <c r="BH872" s="214"/>
      <c r="BI872" s="214"/>
      <c r="BJ872" s="214"/>
      <c r="BK872" s="214"/>
      <c r="BL872" s="214"/>
      <c r="BM872" s="214"/>
      <c r="BN872" s="214"/>
      <c r="BO872" s="214"/>
      <c r="BP872" s="214"/>
      <c r="BQ872" s="214"/>
    </row>
    <row r="873" spans="1:69" x14ac:dyDescent="0.2">
      <c r="A873" s="214"/>
      <c r="B873" s="214"/>
      <c r="C873" s="214"/>
      <c r="D873" s="214"/>
      <c r="E873" s="214"/>
      <c r="F873" s="214"/>
      <c r="G873" s="214"/>
      <c r="H873" s="214"/>
      <c r="I873" s="214"/>
      <c r="J873" s="214"/>
      <c r="K873" s="214"/>
      <c r="L873" s="214"/>
      <c r="M873" s="214"/>
      <c r="N873" s="214"/>
      <c r="O873" s="214"/>
      <c r="P873" s="214"/>
      <c r="Q873" s="214"/>
      <c r="R873" s="214"/>
      <c r="S873" s="214"/>
      <c r="T873" s="214"/>
      <c r="U873" s="214"/>
      <c r="V873" s="214"/>
      <c r="W873" s="214"/>
      <c r="X873" s="214"/>
      <c r="Y873" s="214"/>
      <c r="Z873" s="214"/>
      <c r="AA873" s="214"/>
      <c r="AB873" s="214"/>
      <c r="AC873" s="214"/>
      <c r="AD873" s="214"/>
      <c r="AE873" s="214"/>
      <c r="AF873" s="214"/>
      <c r="AG873" s="214"/>
      <c r="AH873" s="214"/>
      <c r="AI873" s="214"/>
      <c r="AJ873" s="214"/>
      <c r="AK873" s="214"/>
      <c r="AL873" s="214"/>
      <c r="AM873" s="214"/>
      <c r="AN873" s="214"/>
      <c r="AO873" s="214"/>
      <c r="AP873" s="214"/>
      <c r="AQ873" s="214"/>
      <c r="AR873" s="214"/>
      <c r="AS873" s="214"/>
      <c r="AT873" s="214"/>
      <c r="AU873" s="214"/>
      <c r="AV873" s="214"/>
      <c r="AW873" s="214"/>
      <c r="AX873" s="214"/>
      <c r="AY873" s="214"/>
      <c r="AZ873" s="214"/>
      <c r="BA873" s="214"/>
      <c r="BB873" s="214"/>
      <c r="BC873" s="214"/>
      <c r="BD873" s="214"/>
      <c r="BE873" s="214"/>
      <c r="BF873" s="214"/>
      <c r="BG873" s="214"/>
      <c r="BH873" s="214"/>
      <c r="BI873" s="214"/>
      <c r="BJ873" s="214"/>
      <c r="BK873" s="214"/>
      <c r="BL873" s="214"/>
      <c r="BM873" s="214"/>
      <c r="BN873" s="214"/>
      <c r="BO873" s="214"/>
      <c r="BP873" s="214"/>
      <c r="BQ873" s="214"/>
    </row>
    <row r="874" spans="1:69" x14ac:dyDescent="0.2">
      <c r="A874" s="214"/>
      <c r="B874" s="214"/>
      <c r="C874" s="214"/>
      <c r="D874" s="214"/>
      <c r="E874" s="214"/>
      <c r="F874" s="214"/>
      <c r="G874" s="214"/>
      <c r="H874" s="214"/>
      <c r="I874" s="214"/>
      <c r="J874" s="214"/>
      <c r="K874" s="214"/>
      <c r="L874" s="214"/>
      <c r="M874" s="214"/>
      <c r="N874" s="214"/>
      <c r="O874" s="214"/>
      <c r="P874" s="214"/>
      <c r="Q874" s="214"/>
      <c r="R874" s="214"/>
      <c r="S874" s="214"/>
      <c r="T874" s="214"/>
      <c r="U874" s="214"/>
      <c r="V874" s="214"/>
      <c r="W874" s="214"/>
      <c r="X874" s="214"/>
      <c r="Y874" s="214"/>
      <c r="Z874" s="214"/>
      <c r="AA874" s="214"/>
      <c r="AB874" s="214"/>
      <c r="AC874" s="214"/>
      <c r="AD874" s="214"/>
      <c r="AE874" s="214"/>
      <c r="AF874" s="214"/>
      <c r="AG874" s="214"/>
      <c r="AH874" s="214"/>
      <c r="AI874" s="214"/>
      <c r="AJ874" s="214"/>
      <c r="AK874" s="214"/>
      <c r="AL874" s="214"/>
      <c r="AM874" s="214"/>
      <c r="AN874" s="214"/>
      <c r="AO874" s="214"/>
      <c r="AP874" s="214"/>
      <c r="AQ874" s="214"/>
      <c r="AR874" s="214"/>
      <c r="AS874" s="214"/>
      <c r="AT874" s="214"/>
      <c r="AU874" s="214"/>
      <c r="AV874" s="214"/>
      <c r="AW874" s="214"/>
      <c r="AX874" s="214"/>
      <c r="AY874" s="214"/>
      <c r="AZ874" s="214"/>
      <c r="BA874" s="214"/>
      <c r="BB874" s="214"/>
      <c r="BC874" s="214"/>
      <c r="BD874" s="214"/>
      <c r="BE874" s="214"/>
      <c r="BF874" s="214"/>
      <c r="BG874" s="214"/>
      <c r="BH874" s="214"/>
      <c r="BI874" s="214"/>
      <c r="BJ874" s="214"/>
      <c r="BK874" s="214"/>
      <c r="BL874" s="214"/>
      <c r="BM874" s="214"/>
      <c r="BN874" s="214"/>
      <c r="BO874" s="214"/>
      <c r="BP874" s="214"/>
      <c r="BQ874" s="214"/>
    </row>
    <row r="875" spans="1:69" x14ac:dyDescent="0.2">
      <c r="A875" s="214"/>
      <c r="B875" s="214"/>
      <c r="C875" s="214"/>
      <c r="D875" s="214"/>
      <c r="E875" s="214"/>
      <c r="F875" s="214"/>
      <c r="G875" s="214"/>
      <c r="H875" s="214"/>
      <c r="I875" s="214"/>
      <c r="J875" s="214"/>
      <c r="K875" s="214"/>
      <c r="L875" s="214"/>
      <c r="M875" s="214"/>
      <c r="N875" s="214"/>
      <c r="O875" s="214"/>
      <c r="P875" s="214"/>
      <c r="Q875" s="214"/>
      <c r="R875" s="214"/>
      <c r="S875" s="214"/>
      <c r="T875" s="214"/>
      <c r="U875" s="214"/>
      <c r="V875" s="214"/>
      <c r="W875" s="214"/>
      <c r="X875" s="214"/>
      <c r="Y875" s="214"/>
      <c r="Z875" s="214"/>
      <c r="AA875" s="214"/>
      <c r="AB875" s="214"/>
      <c r="AC875" s="214"/>
      <c r="AD875" s="214"/>
      <c r="AE875" s="214"/>
      <c r="AF875" s="214"/>
      <c r="AG875" s="214"/>
      <c r="AH875" s="214"/>
      <c r="AI875" s="214"/>
      <c r="AJ875" s="214"/>
      <c r="AK875" s="214"/>
      <c r="AL875" s="214"/>
      <c r="AM875" s="214"/>
      <c r="AN875" s="214"/>
      <c r="AO875" s="214"/>
      <c r="AP875" s="214"/>
      <c r="AQ875" s="214"/>
      <c r="AR875" s="214"/>
      <c r="AS875" s="214"/>
      <c r="AT875" s="214"/>
      <c r="AU875" s="214"/>
      <c r="AV875" s="214"/>
      <c r="AW875" s="214"/>
      <c r="AX875" s="214"/>
      <c r="AY875" s="214"/>
      <c r="AZ875" s="214"/>
      <c r="BA875" s="214"/>
      <c r="BB875" s="214"/>
      <c r="BC875" s="214"/>
      <c r="BD875" s="214"/>
      <c r="BE875" s="214"/>
      <c r="BF875" s="214"/>
      <c r="BG875" s="214"/>
      <c r="BH875" s="214"/>
      <c r="BI875" s="214"/>
      <c r="BJ875" s="214"/>
      <c r="BK875" s="214"/>
      <c r="BL875" s="214"/>
      <c r="BM875" s="214"/>
      <c r="BN875" s="214"/>
      <c r="BO875" s="214"/>
      <c r="BP875" s="214"/>
      <c r="BQ875" s="214"/>
    </row>
    <row r="876" spans="1:69" x14ac:dyDescent="0.2">
      <c r="A876" s="214"/>
      <c r="B876" s="214"/>
      <c r="C876" s="214"/>
      <c r="D876" s="214"/>
      <c r="E876" s="214"/>
      <c r="F876" s="214"/>
      <c r="G876" s="214"/>
      <c r="H876" s="214"/>
      <c r="I876" s="214"/>
      <c r="J876" s="214"/>
      <c r="K876" s="214"/>
      <c r="L876" s="214"/>
      <c r="M876" s="214"/>
      <c r="N876" s="214"/>
      <c r="O876" s="214"/>
      <c r="P876" s="214"/>
      <c r="Q876" s="214"/>
      <c r="R876" s="214"/>
      <c r="S876" s="214"/>
      <c r="T876" s="214"/>
      <c r="U876" s="214"/>
      <c r="V876" s="214"/>
      <c r="W876" s="214"/>
      <c r="X876" s="214"/>
      <c r="Y876" s="214"/>
      <c r="Z876" s="214"/>
      <c r="AA876" s="214"/>
      <c r="AB876" s="214"/>
      <c r="AC876" s="214"/>
      <c r="AD876" s="214"/>
      <c r="AE876" s="214"/>
      <c r="AF876" s="214"/>
      <c r="AG876" s="214"/>
      <c r="AH876" s="214"/>
      <c r="AI876" s="214"/>
      <c r="AJ876" s="214"/>
      <c r="AK876" s="214"/>
      <c r="AL876" s="214"/>
      <c r="AM876" s="214"/>
      <c r="AN876" s="214"/>
      <c r="AO876" s="214"/>
      <c r="AP876" s="214"/>
      <c r="AQ876" s="214"/>
      <c r="AR876" s="214"/>
      <c r="AS876" s="214"/>
      <c r="AT876" s="214"/>
      <c r="AU876" s="214"/>
      <c r="AV876" s="214"/>
      <c r="AW876" s="214"/>
      <c r="AX876" s="214"/>
      <c r="AY876" s="214"/>
      <c r="AZ876" s="214"/>
      <c r="BA876" s="214"/>
      <c r="BB876" s="214"/>
      <c r="BC876" s="214"/>
      <c r="BD876" s="214"/>
      <c r="BE876" s="214"/>
      <c r="BF876" s="214"/>
      <c r="BG876" s="214"/>
      <c r="BH876" s="214"/>
      <c r="BI876" s="214"/>
      <c r="BJ876" s="214"/>
      <c r="BK876" s="214"/>
      <c r="BL876" s="214"/>
      <c r="BM876" s="214"/>
      <c r="BN876" s="214"/>
      <c r="BO876" s="214"/>
      <c r="BP876" s="214"/>
      <c r="BQ876" s="214"/>
    </row>
    <row r="877" spans="1:69" x14ac:dyDescent="0.2">
      <c r="A877" s="214"/>
      <c r="B877" s="214"/>
      <c r="C877" s="214"/>
      <c r="D877" s="214"/>
      <c r="E877" s="214"/>
      <c r="F877" s="214"/>
      <c r="G877" s="214"/>
      <c r="H877" s="214"/>
      <c r="I877" s="214"/>
      <c r="J877" s="214"/>
      <c r="K877" s="214"/>
      <c r="L877" s="214"/>
      <c r="M877" s="214"/>
      <c r="N877" s="214"/>
      <c r="O877" s="214"/>
      <c r="P877" s="214"/>
      <c r="Q877" s="214"/>
      <c r="R877" s="214"/>
      <c r="S877" s="214"/>
      <c r="T877" s="214"/>
      <c r="U877" s="214"/>
      <c r="V877" s="214"/>
      <c r="W877" s="214"/>
      <c r="X877" s="214"/>
      <c r="Y877" s="214"/>
      <c r="Z877" s="214"/>
      <c r="AA877" s="214"/>
      <c r="AB877" s="214"/>
      <c r="AC877" s="214"/>
      <c r="AD877" s="214"/>
      <c r="AE877" s="214"/>
      <c r="AF877" s="214"/>
      <c r="AG877" s="214"/>
      <c r="AH877" s="214"/>
      <c r="AI877" s="214"/>
      <c r="AJ877" s="214"/>
      <c r="AK877" s="214"/>
      <c r="AL877" s="214"/>
      <c r="AM877" s="214"/>
      <c r="AN877" s="214"/>
      <c r="AO877" s="214"/>
      <c r="AP877" s="214"/>
      <c r="AQ877" s="214"/>
      <c r="AR877" s="214"/>
      <c r="AS877" s="214"/>
      <c r="AT877" s="214"/>
      <c r="AU877" s="214"/>
      <c r="AV877" s="214"/>
      <c r="AW877" s="214"/>
      <c r="AX877" s="214"/>
      <c r="AY877" s="214"/>
      <c r="AZ877" s="214"/>
      <c r="BA877" s="214"/>
      <c r="BB877" s="214"/>
      <c r="BC877" s="214"/>
      <c r="BD877" s="214"/>
      <c r="BE877" s="214"/>
      <c r="BF877" s="214"/>
      <c r="BG877" s="214"/>
      <c r="BH877" s="214"/>
      <c r="BI877" s="214"/>
      <c r="BJ877" s="214"/>
      <c r="BK877" s="214"/>
      <c r="BL877" s="214"/>
      <c r="BM877" s="214"/>
      <c r="BN877" s="214"/>
      <c r="BO877" s="214"/>
      <c r="BP877" s="214"/>
      <c r="BQ877" s="214"/>
    </row>
    <row r="878" spans="1:69" x14ac:dyDescent="0.2">
      <c r="A878" s="214"/>
      <c r="B878" s="214"/>
      <c r="C878" s="214"/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4"/>
      <c r="T878" s="214"/>
      <c r="U878" s="214"/>
      <c r="V878" s="214"/>
      <c r="W878" s="214"/>
      <c r="X878" s="214"/>
      <c r="Y878" s="214"/>
      <c r="Z878" s="214"/>
      <c r="AA878" s="214"/>
      <c r="AB878" s="214"/>
      <c r="AC878" s="214"/>
      <c r="AD878" s="214"/>
      <c r="AE878" s="214"/>
      <c r="AF878" s="214"/>
      <c r="AG878" s="214"/>
      <c r="AH878" s="214"/>
      <c r="AI878" s="214"/>
      <c r="AJ878" s="214"/>
      <c r="AK878" s="214"/>
      <c r="AL878" s="214"/>
      <c r="AM878" s="214"/>
      <c r="AN878" s="214"/>
      <c r="AO878" s="214"/>
      <c r="AP878" s="214"/>
      <c r="AQ878" s="214"/>
      <c r="AR878" s="214"/>
      <c r="AS878" s="214"/>
      <c r="AT878" s="214"/>
      <c r="AU878" s="214"/>
      <c r="AV878" s="214"/>
      <c r="AW878" s="214"/>
      <c r="AX878" s="214"/>
      <c r="AY878" s="214"/>
      <c r="AZ878" s="214"/>
      <c r="BA878" s="214"/>
      <c r="BB878" s="214"/>
      <c r="BC878" s="214"/>
      <c r="BD878" s="214"/>
      <c r="BE878" s="214"/>
      <c r="BF878" s="214"/>
      <c r="BG878" s="214"/>
      <c r="BH878" s="214"/>
      <c r="BI878" s="214"/>
      <c r="BJ878" s="214"/>
      <c r="BK878" s="214"/>
      <c r="BL878" s="214"/>
      <c r="BM878" s="214"/>
      <c r="BN878" s="214"/>
      <c r="BO878" s="214"/>
      <c r="BP878" s="214"/>
      <c r="BQ878" s="214"/>
    </row>
    <row r="879" spans="1:69" x14ac:dyDescent="0.2">
      <c r="A879" s="214"/>
      <c r="B879" s="214"/>
      <c r="C879" s="214"/>
      <c r="D879" s="214"/>
      <c r="E879" s="214"/>
      <c r="F879" s="214"/>
      <c r="G879" s="214"/>
      <c r="H879" s="214"/>
      <c r="I879" s="214"/>
      <c r="J879" s="214"/>
      <c r="K879" s="214"/>
      <c r="L879" s="214"/>
      <c r="M879" s="214"/>
      <c r="N879" s="214"/>
      <c r="O879" s="214"/>
      <c r="P879" s="214"/>
      <c r="Q879" s="214"/>
      <c r="R879" s="214"/>
      <c r="S879" s="214"/>
      <c r="T879" s="214"/>
      <c r="U879" s="214"/>
      <c r="V879" s="214"/>
      <c r="W879" s="214"/>
      <c r="X879" s="214"/>
      <c r="Y879" s="214"/>
      <c r="Z879" s="214"/>
      <c r="AA879" s="214"/>
      <c r="AB879" s="214"/>
      <c r="AC879" s="214"/>
      <c r="AD879" s="214"/>
      <c r="AE879" s="214"/>
      <c r="AF879" s="214"/>
      <c r="AG879" s="214"/>
      <c r="AH879" s="214"/>
      <c r="AI879" s="214"/>
      <c r="AJ879" s="214"/>
      <c r="AK879" s="214"/>
      <c r="AL879" s="214"/>
      <c r="AM879" s="214"/>
      <c r="AN879" s="214"/>
      <c r="AO879" s="214"/>
      <c r="AP879" s="214"/>
      <c r="AQ879" s="214"/>
      <c r="AR879" s="214"/>
      <c r="AS879" s="214"/>
      <c r="AT879" s="214"/>
      <c r="AU879" s="214"/>
      <c r="AV879" s="214"/>
      <c r="AW879" s="214"/>
      <c r="AX879" s="214"/>
      <c r="AY879" s="214"/>
      <c r="AZ879" s="214"/>
      <c r="BA879" s="214"/>
      <c r="BB879" s="214"/>
      <c r="BC879" s="214"/>
      <c r="BD879" s="214"/>
      <c r="BE879" s="214"/>
      <c r="BF879" s="214"/>
      <c r="BG879" s="214"/>
      <c r="BH879" s="214"/>
      <c r="BI879" s="214"/>
      <c r="BJ879" s="214"/>
      <c r="BK879" s="214"/>
      <c r="BL879" s="214"/>
      <c r="BM879" s="214"/>
      <c r="BN879" s="214"/>
      <c r="BO879" s="214"/>
      <c r="BP879" s="214"/>
      <c r="BQ879" s="214"/>
    </row>
    <row r="880" spans="1:69" x14ac:dyDescent="0.2">
      <c r="A880" s="214"/>
      <c r="B880" s="214"/>
      <c r="C880" s="214"/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4"/>
      <c r="T880" s="214"/>
      <c r="U880" s="214"/>
      <c r="V880" s="214"/>
      <c r="W880" s="214"/>
      <c r="X880" s="214"/>
      <c r="Y880" s="214"/>
      <c r="Z880" s="214"/>
      <c r="AA880" s="214"/>
      <c r="AB880" s="214"/>
      <c r="AC880" s="214"/>
      <c r="AD880" s="214"/>
      <c r="AE880" s="214"/>
      <c r="AF880" s="214"/>
      <c r="AG880" s="214"/>
      <c r="AH880" s="214"/>
      <c r="AI880" s="214"/>
      <c r="AJ880" s="214"/>
      <c r="AK880" s="214"/>
      <c r="AL880" s="214"/>
      <c r="AM880" s="214"/>
      <c r="AN880" s="214"/>
      <c r="AO880" s="214"/>
      <c r="AP880" s="214"/>
      <c r="AQ880" s="214"/>
      <c r="AR880" s="214"/>
      <c r="AS880" s="214"/>
      <c r="AT880" s="214"/>
      <c r="AU880" s="214"/>
      <c r="AV880" s="214"/>
      <c r="AW880" s="214"/>
      <c r="AX880" s="214"/>
      <c r="AY880" s="214"/>
      <c r="AZ880" s="214"/>
      <c r="BA880" s="214"/>
      <c r="BB880" s="214"/>
      <c r="BC880" s="214"/>
      <c r="BD880" s="214"/>
      <c r="BE880" s="214"/>
      <c r="BF880" s="214"/>
      <c r="BG880" s="214"/>
      <c r="BH880" s="214"/>
      <c r="BI880" s="214"/>
      <c r="BJ880" s="214"/>
      <c r="BK880" s="214"/>
      <c r="BL880" s="214"/>
      <c r="BM880" s="214"/>
      <c r="BN880" s="214"/>
      <c r="BO880" s="214"/>
      <c r="BP880" s="214"/>
      <c r="BQ880" s="214"/>
    </row>
    <row r="881" spans="1:69" x14ac:dyDescent="0.2">
      <c r="A881" s="214"/>
      <c r="B881" s="214"/>
      <c r="C881" s="214"/>
      <c r="D881" s="214"/>
      <c r="E881" s="214"/>
      <c r="F881" s="214"/>
      <c r="G881" s="214"/>
      <c r="H881" s="214"/>
      <c r="I881" s="214"/>
      <c r="J881" s="214"/>
      <c r="K881" s="214"/>
      <c r="L881" s="214"/>
      <c r="M881" s="214"/>
      <c r="N881" s="214"/>
      <c r="O881" s="214"/>
      <c r="P881" s="214"/>
      <c r="Q881" s="214"/>
      <c r="R881" s="214"/>
      <c r="S881" s="214"/>
      <c r="T881" s="214"/>
      <c r="U881" s="214"/>
      <c r="V881" s="214"/>
      <c r="W881" s="214"/>
      <c r="X881" s="214"/>
      <c r="Y881" s="214"/>
      <c r="Z881" s="214"/>
      <c r="AA881" s="214"/>
      <c r="AB881" s="214"/>
      <c r="AC881" s="214"/>
      <c r="AD881" s="214"/>
      <c r="AE881" s="214"/>
      <c r="AF881" s="214"/>
      <c r="AG881" s="214"/>
      <c r="AH881" s="214"/>
      <c r="AI881" s="214"/>
      <c r="AJ881" s="214"/>
      <c r="AK881" s="214"/>
      <c r="AL881" s="214"/>
      <c r="AM881" s="214"/>
      <c r="AN881" s="214"/>
      <c r="AO881" s="214"/>
      <c r="AP881" s="214"/>
      <c r="AQ881" s="214"/>
      <c r="AR881" s="214"/>
      <c r="AS881" s="214"/>
      <c r="AT881" s="214"/>
      <c r="AU881" s="214"/>
      <c r="AV881" s="214"/>
      <c r="AW881" s="214"/>
      <c r="AX881" s="214"/>
      <c r="AY881" s="214"/>
      <c r="AZ881" s="214"/>
      <c r="BA881" s="214"/>
      <c r="BB881" s="214"/>
      <c r="BC881" s="214"/>
      <c r="BD881" s="214"/>
      <c r="BE881" s="214"/>
      <c r="BF881" s="214"/>
      <c r="BG881" s="214"/>
      <c r="BH881" s="214"/>
      <c r="BI881" s="214"/>
      <c r="BJ881" s="214"/>
      <c r="BK881" s="214"/>
      <c r="BL881" s="214"/>
      <c r="BM881" s="214"/>
      <c r="BN881" s="214"/>
      <c r="BO881" s="214"/>
      <c r="BP881" s="214"/>
      <c r="BQ881" s="214"/>
    </row>
    <row r="882" spans="1:69" x14ac:dyDescent="0.2">
      <c r="A882" s="214"/>
      <c r="B882" s="214"/>
      <c r="C882" s="214"/>
      <c r="D882" s="214"/>
      <c r="E882" s="214"/>
      <c r="F882" s="214"/>
      <c r="G882" s="214"/>
      <c r="H882" s="214"/>
      <c r="I882" s="214"/>
      <c r="J882" s="214"/>
      <c r="K882" s="214"/>
      <c r="L882" s="214"/>
      <c r="M882" s="214"/>
      <c r="N882" s="214"/>
      <c r="O882" s="214"/>
      <c r="P882" s="214"/>
      <c r="Q882" s="214"/>
      <c r="R882" s="214"/>
      <c r="S882" s="214"/>
      <c r="T882" s="214"/>
      <c r="U882" s="214"/>
      <c r="V882" s="214"/>
      <c r="W882" s="214"/>
      <c r="X882" s="214"/>
      <c r="Y882" s="214"/>
      <c r="Z882" s="214"/>
      <c r="AA882" s="214"/>
      <c r="AB882" s="214"/>
      <c r="AC882" s="214"/>
      <c r="AD882" s="214"/>
      <c r="AE882" s="214"/>
      <c r="AF882" s="214"/>
      <c r="AG882" s="214"/>
      <c r="AH882" s="214"/>
      <c r="AI882" s="214"/>
      <c r="AJ882" s="214"/>
      <c r="AK882" s="214"/>
      <c r="AL882" s="214"/>
      <c r="AM882" s="214"/>
      <c r="AN882" s="214"/>
      <c r="AO882" s="214"/>
      <c r="AP882" s="214"/>
      <c r="AQ882" s="214"/>
      <c r="AR882" s="214"/>
      <c r="AS882" s="214"/>
      <c r="AT882" s="214"/>
      <c r="AU882" s="214"/>
      <c r="AV882" s="214"/>
      <c r="AW882" s="214"/>
      <c r="AX882" s="214"/>
      <c r="AY882" s="214"/>
      <c r="AZ882" s="214"/>
      <c r="BA882" s="214"/>
      <c r="BB882" s="214"/>
      <c r="BC882" s="214"/>
      <c r="BD882" s="214"/>
      <c r="BE882" s="214"/>
      <c r="BF882" s="214"/>
      <c r="BG882" s="214"/>
      <c r="BH882" s="214"/>
      <c r="BI882" s="214"/>
      <c r="BJ882" s="214"/>
      <c r="BK882" s="214"/>
      <c r="BL882" s="214"/>
      <c r="BM882" s="214"/>
      <c r="BN882" s="214"/>
      <c r="BO882" s="214"/>
      <c r="BP882" s="214"/>
      <c r="BQ882" s="214"/>
    </row>
    <row r="883" spans="1:69" x14ac:dyDescent="0.2">
      <c r="A883" s="214"/>
      <c r="B883" s="214"/>
      <c r="C883" s="214"/>
      <c r="D883" s="214"/>
      <c r="E883" s="214"/>
      <c r="F883" s="214"/>
      <c r="G883" s="214"/>
      <c r="H883" s="214"/>
      <c r="I883" s="214"/>
      <c r="J883" s="214"/>
      <c r="K883" s="214"/>
      <c r="L883" s="214"/>
      <c r="M883" s="214"/>
      <c r="N883" s="214"/>
      <c r="O883" s="214"/>
      <c r="P883" s="214"/>
      <c r="Q883" s="214"/>
      <c r="R883" s="214"/>
      <c r="S883" s="214"/>
      <c r="T883" s="214"/>
      <c r="U883" s="214"/>
      <c r="V883" s="214"/>
      <c r="W883" s="214"/>
      <c r="X883" s="214"/>
      <c r="Y883" s="214"/>
      <c r="Z883" s="214"/>
      <c r="AA883" s="214"/>
      <c r="AB883" s="214"/>
      <c r="AC883" s="214"/>
      <c r="AD883" s="214"/>
      <c r="AE883" s="214"/>
      <c r="AF883" s="214"/>
      <c r="AG883" s="214"/>
      <c r="AH883" s="214"/>
      <c r="AI883" s="214"/>
      <c r="AJ883" s="214"/>
      <c r="AK883" s="214"/>
      <c r="AL883" s="214"/>
      <c r="AM883" s="214"/>
      <c r="AN883" s="214"/>
      <c r="AO883" s="214"/>
      <c r="AP883" s="214"/>
      <c r="AQ883" s="214"/>
      <c r="AR883" s="214"/>
      <c r="AS883" s="214"/>
      <c r="AT883" s="214"/>
      <c r="AU883" s="214"/>
      <c r="AV883" s="214"/>
      <c r="AW883" s="214"/>
      <c r="AX883" s="214"/>
      <c r="AY883" s="214"/>
      <c r="AZ883" s="214"/>
      <c r="BA883" s="214"/>
      <c r="BB883" s="214"/>
      <c r="BC883" s="214"/>
      <c r="BD883" s="214"/>
      <c r="BE883" s="214"/>
      <c r="BF883" s="214"/>
      <c r="BG883" s="214"/>
      <c r="BH883" s="214"/>
      <c r="BI883" s="214"/>
      <c r="BJ883" s="214"/>
      <c r="BK883" s="214"/>
      <c r="BL883" s="214"/>
      <c r="BM883" s="214"/>
      <c r="BN883" s="214"/>
      <c r="BO883" s="214"/>
      <c r="BP883" s="214"/>
      <c r="BQ883" s="214"/>
    </row>
    <row r="884" spans="1:69" x14ac:dyDescent="0.2">
      <c r="A884" s="214"/>
      <c r="B884" s="214"/>
      <c r="C884" s="214"/>
      <c r="D884" s="214"/>
      <c r="E884" s="214"/>
      <c r="F884" s="214"/>
      <c r="G884" s="214"/>
      <c r="H884" s="214"/>
      <c r="I884" s="214"/>
      <c r="J884" s="214"/>
      <c r="K884" s="214"/>
      <c r="L884" s="214"/>
      <c r="M884" s="214"/>
      <c r="N884" s="214"/>
      <c r="O884" s="214"/>
      <c r="P884" s="214"/>
      <c r="Q884" s="214"/>
      <c r="R884" s="214"/>
      <c r="S884" s="214"/>
      <c r="T884" s="214"/>
      <c r="U884" s="214"/>
      <c r="V884" s="214"/>
      <c r="W884" s="214"/>
      <c r="X884" s="214"/>
      <c r="Y884" s="214"/>
      <c r="Z884" s="214"/>
      <c r="AA884" s="214"/>
      <c r="AB884" s="214"/>
      <c r="AC884" s="214"/>
      <c r="AD884" s="214"/>
      <c r="AE884" s="214"/>
      <c r="AF884" s="214"/>
      <c r="AG884" s="214"/>
      <c r="AH884" s="214"/>
      <c r="AI884" s="214"/>
      <c r="AJ884" s="214"/>
      <c r="AK884" s="214"/>
      <c r="AL884" s="214"/>
      <c r="AM884" s="214"/>
      <c r="AN884" s="214"/>
      <c r="AO884" s="214"/>
      <c r="AP884" s="214"/>
      <c r="AQ884" s="214"/>
      <c r="AR884" s="214"/>
      <c r="AS884" s="214"/>
      <c r="AT884" s="214"/>
      <c r="AU884" s="214"/>
      <c r="AV884" s="214"/>
      <c r="AW884" s="214"/>
      <c r="AX884" s="214"/>
      <c r="AY884" s="214"/>
      <c r="AZ884" s="214"/>
      <c r="BA884" s="214"/>
      <c r="BB884" s="214"/>
      <c r="BC884" s="214"/>
      <c r="BD884" s="214"/>
      <c r="BE884" s="214"/>
      <c r="BF884" s="214"/>
      <c r="BG884" s="214"/>
      <c r="BH884" s="214"/>
      <c r="BI884" s="214"/>
      <c r="BJ884" s="214"/>
      <c r="BK884" s="214"/>
      <c r="BL884" s="214"/>
      <c r="BM884" s="214"/>
      <c r="BN884" s="214"/>
      <c r="BO884" s="214"/>
      <c r="BP884" s="214"/>
      <c r="BQ884" s="214"/>
    </row>
    <row r="885" spans="1:69" x14ac:dyDescent="0.2">
      <c r="A885" s="214"/>
      <c r="B885" s="214"/>
      <c r="C885" s="214"/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4"/>
      <c r="T885" s="214"/>
      <c r="U885" s="214"/>
      <c r="V885" s="214"/>
      <c r="W885" s="214"/>
      <c r="X885" s="214"/>
      <c r="Y885" s="214"/>
      <c r="Z885" s="214"/>
      <c r="AA885" s="214"/>
      <c r="AB885" s="214"/>
      <c r="AC885" s="214"/>
      <c r="AD885" s="214"/>
      <c r="AE885" s="214"/>
      <c r="AF885" s="214"/>
      <c r="AG885" s="214"/>
      <c r="AH885" s="214"/>
      <c r="AI885" s="214"/>
      <c r="AJ885" s="214"/>
      <c r="AK885" s="214"/>
      <c r="AL885" s="214"/>
      <c r="AM885" s="214"/>
      <c r="AN885" s="214"/>
      <c r="AO885" s="214"/>
      <c r="AP885" s="214"/>
      <c r="AQ885" s="214"/>
      <c r="AR885" s="214"/>
      <c r="AS885" s="214"/>
      <c r="AT885" s="214"/>
      <c r="AU885" s="214"/>
      <c r="AV885" s="214"/>
      <c r="AW885" s="214"/>
      <c r="AX885" s="214"/>
      <c r="AY885" s="214"/>
      <c r="AZ885" s="214"/>
      <c r="BA885" s="214"/>
      <c r="BB885" s="214"/>
      <c r="BC885" s="214"/>
      <c r="BD885" s="214"/>
      <c r="BE885" s="214"/>
      <c r="BF885" s="214"/>
      <c r="BG885" s="214"/>
      <c r="BH885" s="214"/>
      <c r="BI885" s="214"/>
      <c r="BJ885" s="214"/>
      <c r="BK885" s="214"/>
      <c r="BL885" s="214"/>
      <c r="BM885" s="214"/>
      <c r="BN885" s="214"/>
      <c r="BO885" s="214"/>
      <c r="BP885" s="214"/>
      <c r="BQ885" s="214"/>
    </row>
    <row r="886" spans="1:69" x14ac:dyDescent="0.2">
      <c r="A886" s="214"/>
      <c r="B886" s="214"/>
      <c r="C886" s="214"/>
      <c r="D886" s="214"/>
      <c r="E886" s="214"/>
      <c r="F886" s="214"/>
      <c r="G886" s="214"/>
      <c r="H886" s="214"/>
      <c r="I886" s="214"/>
      <c r="J886" s="214"/>
      <c r="K886" s="214"/>
      <c r="L886" s="214"/>
      <c r="M886" s="214"/>
      <c r="N886" s="214"/>
      <c r="O886" s="214"/>
      <c r="P886" s="214"/>
      <c r="Q886" s="214"/>
      <c r="R886" s="214"/>
      <c r="S886" s="214"/>
      <c r="T886" s="214"/>
      <c r="U886" s="214"/>
      <c r="V886" s="214"/>
      <c r="W886" s="214"/>
      <c r="X886" s="214"/>
      <c r="Y886" s="214"/>
      <c r="Z886" s="214"/>
      <c r="AA886" s="214"/>
      <c r="AB886" s="214"/>
      <c r="AC886" s="214"/>
      <c r="AD886" s="214"/>
      <c r="AE886" s="214"/>
      <c r="AF886" s="214"/>
      <c r="AG886" s="214"/>
      <c r="AH886" s="214"/>
      <c r="AI886" s="214"/>
      <c r="AJ886" s="214"/>
      <c r="AK886" s="214"/>
      <c r="AL886" s="214"/>
      <c r="AM886" s="214"/>
      <c r="AN886" s="214"/>
      <c r="AO886" s="214"/>
      <c r="AP886" s="214"/>
      <c r="AQ886" s="214"/>
      <c r="AR886" s="214"/>
      <c r="AS886" s="214"/>
      <c r="AT886" s="214"/>
      <c r="AU886" s="214"/>
      <c r="AV886" s="214"/>
      <c r="AW886" s="214"/>
      <c r="AX886" s="214"/>
      <c r="AY886" s="214"/>
      <c r="AZ886" s="214"/>
      <c r="BA886" s="214"/>
      <c r="BB886" s="214"/>
      <c r="BC886" s="214"/>
      <c r="BD886" s="214"/>
      <c r="BE886" s="214"/>
      <c r="BF886" s="214"/>
      <c r="BG886" s="214"/>
      <c r="BH886" s="214"/>
      <c r="BI886" s="214"/>
      <c r="BJ886" s="214"/>
      <c r="BK886" s="214"/>
      <c r="BL886" s="214"/>
      <c r="BM886" s="214"/>
      <c r="BN886" s="214"/>
      <c r="BO886" s="214"/>
      <c r="BP886" s="214"/>
      <c r="BQ886" s="214"/>
    </row>
    <row r="887" spans="1:69" x14ac:dyDescent="0.2">
      <c r="A887" s="214"/>
      <c r="B887" s="214"/>
      <c r="C887" s="214"/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214"/>
      <c r="Q887" s="214"/>
      <c r="R887" s="214"/>
      <c r="S887" s="214"/>
      <c r="T887" s="214"/>
      <c r="U887" s="214"/>
      <c r="V887" s="214"/>
      <c r="W887" s="214"/>
      <c r="X887" s="214"/>
      <c r="Y887" s="214"/>
      <c r="Z887" s="214"/>
      <c r="AA887" s="214"/>
      <c r="AB887" s="214"/>
      <c r="AC887" s="214"/>
      <c r="AD887" s="214"/>
      <c r="AE887" s="214"/>
      <c r="AF887" s="214"/>
      <c r="AG887" s="214"/>
      <c r="AH887" s="214"/>
      <c r="AI887" s="214"/>
      <c r="AJ887" s="214"/>
      <c r="AK887" s="214"/>
      <c r="AL887" s="214"/>
      <c r="AM887" s="214"/>
      <c r="AN887" s="214"/>
      <c r="AO887" s="214"/>
      <c r="AP887" s="214"/>
      <c r="AQ887" s="214"/>
      <c r="AR887" s="214"/>
      <c r="AS887" s="214"/>
      <c r="AT887" s="214"/>
      <c r="AU887" s="214"/>
      <c r="AV887" s="214"/>
      <c r="AW887" s="214"/>
      <c r="AX887" s="214"/>
      <c r="AY887" s="214"/>
      <c r="AZ887" s="214"/>
      <c r="BA887" s="214"/>
      <c r="BB887" s="214"/>
      <c r="BC887" s="214"/>
      <c r="BD887" s="214"/>
      <c r="BE887" s="214"/>
      <c r="BF887" s="214"/>
      <c r="BG887" s="214"/>
      <c r="BH887" s="214"/>
      <c r="BI887" s="214"/>
      <c r="BJ887" s="214"/>
      <c r="BK887" s="214"/>
      <c r="BL887" s="214"/>
      <c r="BM887" s="214"/>
      <c r="BN887" s="214"/>
      <c r="BO887" s="214"/>
      <c r="BP887" s="214"/>
      <c r="BQ887" s="214"/>
    </row>
    <row r="888" spans="1:69" x14ac:dyDescent="0.2">
      <c r="A888" s="214"/>
      <c r="B888" s="214"/>
      <c r="C888" s="214"/>
      <c r="D888" s="214"/>
      <c r="E888" s="214"/>
      <c r="F888" s="214"/>
      <c r="G888" s="214"/>
      <c r="H888" s="214"/>
      <c r="I888" s="214"/>
      <c r="J888" s="214"/>
      <c r="K888" s="214"/>
      <c r="L888" s="214"/>
      <c r="M888" s="214"/>
      <c r="N888" s="214"/>
      <c r="O888" s="214"/>
      <c r="P888" s="214"/>
      <c r="Q888" s="214"/>
      <c r="R888" s="214"/>
      <c r="S888" s="214"/>
      <c r="T888" s="214"/>
      <c r="U888" s="214"/>
      <c r="V888" s="214"/>
      <c r="W888" s="214"/>
      <c r="X888" s="214"/>
      <c r="Y888" s="214"/>
      <c r="Z888" s="214"/>
      <c r="AA888" s="214"/>
      <c r="AB888" s="214"/>
      <c r="AC888" s="214"/>
      <c r="AD888" s="214"/>
      <c r="AE888" s="214"/>
      <c r="AF888" s="214"/>
      <c r="AG888" s="214"/>
      <c r="AH888" s="214"/>
      <c r="AI888" s="214"/>
      <c r="AJ888" s="214"/>
      <c r="AK888" s="214"/>
      <c r="AL888" s="214"/>
      <c r="AM888" s="214"/>
      <c r="AN888" s="214"/>
      <c r="AO888" s="214"/>
      <c r="AP888" s="214"/>
      <c r="AQ888" s="214"/>
      <c r="AR888" s="214"/>
      <c r="AS888" s="214"/>
      <c r="AT888" s="214"/>
      <c r="AU888" s="214"/>
      <c r="AV888" s="214"/>
      <c r="AW888" s="214"/>
      <c r="AX888" s="214"/>
      <c r="AY888" s="214"/>
      <c r="AZ888" s="214"/>
      <c r="BA888" s="214"/>
      <c r="BB888" s="214"/>
      <c r="BC888" s="214"/>
      <c r="BD888" s="214"/>
      <c r="BE888" s="214"/>
      <c r="BF888" s="214"/>
      <c r="BG888" s="214"/>
      <c r="BH888" s="214"/>
      <c r="BI888" s="214"/>
      <c r="BJ888" s="214"/>
      <c r="BK888" s="214"/>
      <c r="BL888" s="214"/>
      <c r="BM888" s="214"/>
      <c r="BN888" s="214"/>
      <c r="BO888" s="214"/>
      <c r="BP888" s="214"/>
      <c r="BQ888" s="214"/>
    </row>
    <row r="889" spans="1:69" x14ac:dyDescent="0.2">
      <c r="A889" s="214"/>
      <c r="B889" s="214"/>
      <c r="C889" s="214"/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4"/>
      <c r="T889" s="214"/>
      <c r="U889" s="214"/>
      <c r="V889" s="214"/>
      <c r="W889" s="214"/>
      <c r="X889" s="214"/>
      <c r="Y889" s="214"/>
      <c r="Z889" s="214"/>
      <c r="AA889" s="214"/>
      <c r="AB889" s="214"/>
      <c r="AC889" s="214"/>
      <c r="AD889" s="214"/>
      <c r="AE889" s="214"/>
      <c r="AF889" s="214"/>
      <c r="AG889" s="214"/>
      <c r="AH889" s="214"/>
      <c r="AI889" s="214"/>
      <c r="AJ889" s="214"/>
      <c r="AK889" s="214"/>
      <c r="AL889" s="214"/>
      <c r="AM889" s="214"/>
      <c r="AN889" s="214"/>
      <c r="AO889" s="214"/>
      <c r="AP889" s="214"/>
      <c r="AQ889" s="214"/>
      <c r="AR889" s="214"/>
      <c r="AS889" s="214"/>
      <c r="AT889" s="214"/>
      <c r="AU889" s="214"/>
      <c r="AV889" s="214"/>
      <c r="AW889" s="214"/>
      <c r="AX889" s="214"/>
      <c r="AY889" s="214"/>
      <c r="AZ889" s="214"/>
      <c r="BA889" s="214"/>
      <c r="BB889" s="214"/>
      <c r="BC889" s="214"/>
      <c r="BD889" s="214"/>
      <c r="BE889" s="214"/>
      <c r="BF889" s="214"/>
      <c r="BG889" s="214"/>
      <c r="BH889" s="214"/>
      <c r="BI889" s="214"/>
      <c r="BJ889" s="214"/>
      <c r="BK889" s="214"/>
      <c r="BL889" s="214"/>
      <c r="BM889" s="214"/>
      <c r="BN889" s="214"/>
      <c r="BO889" s="214"/>
      <c r="BP889" s="214"/>
      <c r="BQ889" s="214"/>
    </row>
    <row r="890" spans="1:69" x14ac:dyDescent="0.2">
      <c r="A890" s="214"/>
      <c r="B890" s="214"/>
      <c r="C890" s="214"/>
      <c r="D890" s="214"/>
      <c r="E890" s="214"/>
      <c r="F890" s="214"/>
      <c r="G890" s="214"/>
      <c r="H890" s="214"/>
      <c r="I890" s="214"/>
      <c r="J890" s="214"/>
      <c r="K890" s="214"/>
      <c r="L890" s="214"/>
      <c r="M890" s="214"/>
      <c r="N890" s="214"/>
      <c r="O890" s="214"/>
      <c r="P890" s="214"/>
      <c r="Q890" s="214"/>
      <c r="R890" s="214"/>
      <c r="S890" s="214"/>
      <c r="T890" s="214"/>
      <c r="U890" s="214"/>
      <c r="V890" s="214"/>
      <c r="W890" s="214"/>
      <c r="X890" s="214"/>
      <c r="Y890" s="214"/>
      <c r="Z890" s="214"/>
      <c r="AA890" s="214"/>
      <c r="AB890" s="214"/>
      <c r="AC890" s="214"/>
      <c r="AD890" s="214"/>
      <c r="AE890" s="214"/>
      <c r="AF890" s="214"/>
      <c r="AG890" s="214"/>
      <c r="AH890" s="214"/>
      <c r="AI890" s="214"/>
      <c r="AJ890" s="214"/>
      <c r="AK890" s="214"/>
      <c r="AL890" s="214"/>
      <c r="AM890" s="214"/>
      <c r="AN890" s="214"/>
      <c r="AO890" s="214"/>
      <c r="AP890" s="214"/>
      <c r="AQ890" s="214"/>
      <c r="AR890" s="214"/>
      <c r="AS890" s="214"/>
      <c r="AT890" s="214"/>
      <c r="AU890" s="214"/>
      <c r="AV890" s="214"/>
      <c r="AW890" s="214"/>
      <c r="AX890" s="214"/>
      <c r="AY890" s="214"/>
      <c r="AZ890" s="214"/>
      <c r="BA890" s="214"/>
      <c r="BB890" s="214"/>
      <c r="BC890" s="214"/>
      <c r="BD890" s="214"/>
      <c r="BE890" s="214"/>
      <c r="BF890" s="214"/>
      <c r="BG890" s="214"/>
      <c r="BH890" s="214"/>
      <c r="BI890" s="214"/>
      <c r="BJ890" s="214"/>
      <c r="BK890" s="214"/>
      <c r="BL890" s="214"/>
      <c r="BM890" s="214"/>
      <c r="BN890" s="214"/>
      <c r="BO890" s="214"/>
      <c r="BP890" s="214"/>
      <c r="BQ890" s="214"/>
    </row>
    <row r="891" spans="1:69" x14ac:dyDescent="0.2">
      <c r="A891" s="214"/>
      <c r="B891" s="214"/>
      <c r="C891" s="214"/>
      <c r="D891" s="214"/>
      <c r="E891" s="214"/>
      <c r="F891" s="214"/>
      <c r="G891" s="214"/>
      <c r="H891" s="214"/>
      <c r="I891" s="214"/>
      <c r="J891" s="214"/>
      <c r="K891" s="214"/>
      <c r="L891" s="214"/>
      <c r="M891" s="214"/>
      <c r="N891" s="214"/>
      <c r="O891" s="214"/>
      <c r="P891" s="214"/>
      <c r="Q891" s="214"/>
      <c r="R891" s="214"/>
      <c r="S891" s="214"/>
      <c r="T891" s="214"/>
      <c r="U891" s="214"/>
      <c r="V891" s="214"/>
      <c r="W891" s="214"/>
      <c r="X891" s="214"/>
      <c r="Y891" s="214"/>
      <c r="Z891" s="214"/>
      <c r="AA891" s="214"/>
      <c r="AB891" s="214"/>
      <c r="AC891" s="214"/>
      <c r="AD891" s="214"/>
      <c r="AE891" s="214"/>
      <c r="AF891" s="214"/>
      <c r="AG891" s="214"/>
      <c r="AH891" s="214"/>
      <c r="AI891" s="214"/>
      <c r="AJ891" s="214"/>
      <c r="AK891" s="214"/>
      <c r="AL891" s="214"/>
      <c r="AM891" s="214"/>
      <c r="AN891" s="214"/>
      <c r="AO891" s="214"/>
      <c r="AP891" s="214"/>
      <c r="AQ891" s="214"/>
      <c r="AR891" s="214"/>
      <c r="AS891" s="214"/>
      <c r="AT891" s="214"/>
      <c r="AU891" s="214"/>
      <c r="AV891" s="214"/>
      <c r="AW891" s="214"/>
      <c r="AX891" s="214"/>
      <c r="AY891" s="214"/>
      <c r="AZ891" s="214"/>
      <c r="BA891" s="214"/>
      <c r="BB891" s="214"/>
      <c r="BC891" s="214"/>
      <c r="BD891" s="214"/>
      <c r="BE891" s="214"/>
      <c r="BF891" s="214"/>
      <c r="BG891" s="214"/>
      <c r="BH891" s="214"/>
      <c r="BI891" s="214"/>
      <c r="BJ891" s="214"/>
      <c r="BK891" s="214"/>
      <c r="BL891" s="214"/>
      <c r="BM891" s="214"/>
      <c r="BN891" s="214"/>
      <c r="BO891" s="214"/>
      <c r="BP891" s="214"/>
      <c r="BQ891" s="214"/>
    </row>
    <row r="892" spans="1:69" x14ac:dyDescent="0.2">
      <c r="A892" s="214"/>
      <c r="B892" s="214"/>
      <c r="C892" s="214"/>
      <c r="D892" s="214"/>
      <c r="E892" s="214"/>
      <c r="F892" s="214"/>
      <c r="G892" s="214"/>
      <c r="H892" s="214"/>
      <c r="I892" s="214"/>
      <c r="J892" s="214"/>
      <c r="K892" s="214"/>
      <c r="L892" s="214"/>
      <c r="M892" s="214"/>
      <c r="N892" s="214"/>
      <c r="O892" s="214"/>
      <c r="P892" s="214"/>
      <c r="Q892" s="214"/>
      <c r="R892" s="214"/>
      <c r="S892" s="214"/>
      <c r="T892" s="214"/>
      <c r="U892" s="214"/>
      <c r="V892" s="214"/>
      <c r="W892" s="214"/>
      <c r="X892" s="214"/>
      <c r="Y892" s="214"/>
      <c r="Z892" s="214"/>
      <c r="AA892" s="214"/>
      <c r="AB892" s="214"/>
      <c r="AC892" s="214"/>
      <c r="AD892" s="214"/>
      <c r="AE892" s="214"/>
      <c r="AF892" s="214"/>
      <c r="AG892" s="214"/>
      <c r="AH892" s="214"/>
      <c r="AI892" s="214"/>
      <c r="AJ892" s="214"/>
      <c r="AK892" s="214"/>
      <c r="AL892" s="214"/>
      <c r="AM892" s="214"/>
      <c r="AN892" s="214"/>
      <c r="AO892" s="214"/>
      <c r="AP892" s="214"/>
      <c r="AQ892" s="214"/>
      <c r="AR892" s="214"/>
      <c r="AS892" s="214"/>
      <c r="AT892" s="214"/>
      <c r="AU892" s="214"/>
      <c r="AV892" s="214"/>
      <c r="AW892" s="214"/>
      <c r="AX892" s="214"/>
      <c r="AY892" s="214"/>
      <c r="AZ892" s="214"/>
      <c r="BA892" s="214"/>
      <c r="BB892" s="214"/>
      <c r="BC892" s="214"/>
      <c r="BD892" s="214"/>
      <c r="BE892" s="214"/>
      <c r="BF892" s="214"/>
      <c r="BG892" s="214"/>
      <c r="BH892" s="214"/>
      <c r="BI892" s="214"/>
      <c r="BJ892" s="214"/>
      <c r="BK892" s="214"/>
      <c r="BL892" s="214"/>
      <c r="BM892" s="214"/>
      <c r="BN892" s="214"/>
      <c r="BO892" s="214"/>
      <c r="BP892" s="214"/>
      <c r="BQ892" s="214"/>
    </row>
    <row r="893" spans="1:69" x14ac:dyDescent="0.2">
      <c r="A893" s="214"/>
      <c r="B893" s="214"/>
      <c r="C893" s="214"/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4"/>
      <c r="T893" s="214"/>
      <c r="U893" s="214"/>
      <c r="V893" s="214"/>
      <c r="W893" s="214"/>
      <c r="X893" s="214"/>
      <c r="Y893" s="214"/>
      <c r="Z893" s="214"/>
      <c r="AA893" s="214"/>
      <c r="AB893" s="214"/>
      <c r="AC893" s="214"/>
      <c r="AD893" s="214"/>
      <c r="AE893" s="214"/>
      <c r="AF893" s="214"/>
      <c r="AG893" s="214"/>
      <c r="AH893" s="214"/>
      <c r="AI893" s="214"/>
      <c r="AJ893" s="214"/>
      <c r="AK893" s="214"/>
      <c r="AL893" s="214"/>
      <c r="AM893" s="214"/>
      <c r="AN893" s="214"/>
      <c r="AO893" s="214"/>
      <c r="AP893" s="214"/>
      <c r="AQ893" s="214"/>
      <c r="AR893" s="214"/>
      <c r="AS893" s="214"/>
      <c r="AT893" s="214"/>
      <c r="AU893" s="214"/>
      <c r="AV893" s="214"/>
      <c r="AW893" s="214"/>
      <c r="AX893" s="214"/>
      <c r="AY893" s="214"/>
      <c r="AZ893" s="214"/>
      <c r="BA893" s="214"/>
      <c r="BB893" s="214"/>
      <c r="BC893" s="214"/>
      <c r="BD893" s="214"/>
      <c r="BE893" s="214"/>
      <c r="BF893" s="214"/>
      <c r="BG893" s="214"/>
      <c r="BH893" s="214"/>
      <c r="BI893" s="214"/>
      <c r="BJ893" s="214"/>
      <c r="BK893" s="214"/>
      <c r="BL893" s="214"/>
      <c r="BM893" s="214"/>
      <c r="BN893" s="214"/>
      <c r="BO893" s="214"/>
      <c r="BP893" s="214"/>
      <c r="BQ893" s="214"/>
    </row>
    <row r="894" spans="1:69" x14ac:dyDescent="0.2">
      <c r="A894" s="214"/>
      <c r="B894" s="214"/>
      <c r="C894" s="214"/>
      <c r="D894" s="214"/>
      <c r="E894" s="214"/>
      <c r="F894" s="214"/>
      <c r="G894" s="214"/>
      <c r="H894" s="214"/>
      <c r="I894" s="214"/>
      <c r="J894" s="214"/>
      <c r="K894" s="214"/>
      <c r="L894" s="214"/>
      <c r="M894" s="214"/>
      <c r="N894" s="214"/>
      <c r="O894" s="214"/>
      <c r="P894" s="214"/>
      <c r="Q894" s="214"/>
      <c r="R894" s="214"/>
      <c r="S894" s="214"/>
      <c r="T894" s="214"/>
      <c r="U894" s="214"/>
      <c r="V894" s="214"/>
      <c r="W894" s="214"/>
      <c r="X894" s="214"/>
      <c r="Y894" s="214"/>
      <c r="Z894" s="214"/>
      <c r="AA894" s="214"/>
      <c r="AB894" s="214"/>
      <c r="AC894" s="214"/>
      <c r="AD894" s="214"/>
      <c r="AE894" s="214"/>
      <c r="AF894" s="214"/>
      <c r="AG894" s="214"/>
      <c r="AH894" s="214"/>
      <c r="AI894" s="214"/>
      <c r="AJ894" s="214"/>
      <c r="AK894" s="214"/>
      <c r="AL894" s="214"/>
      <c r="AM894" s="214"/>
      <c r="AN894" s="214"/>
      <c r="AO894" s="214"/>
      <c r="AP894" s="214"/>
      <c r="AQ894" s="214"/>
      <c r="AR894" s="214"/>
      <c r="AS894" s="214"/>
      <c r="AT894" s="214"/>
      <c r="AU894" s="214"/>
      <c r="AV894" s="214"/>
      <c r="AW894" s="214"/>
      <c r="AX894" s="214"/>
      <c r="AY894" s="214"/>
      <c r="AZ894" s="214"/>
      <c r="BA894" s="214"/>
      <c r="BB894" s="214"/>
      <c r="BC894" s="214"/>
      <c r="BD894" s="214"/>
      <c r="BE894" s="214"/>
      <c r="BF894" s="214"/>
      <c r="BG894" s="214"/>
      <c r="BH894" s="214"/>
      <c r="BI894" s="214"/>
      <c r="BJ894" s="214"/>
      <c r="BK894" s="214"/>
      <c r="BL894" s="214"/>
      <c r="BM894" s="214"/>
      <c r="BN894" s="214"/>
      <c r="BO894" s="214"/>
      <c r="BP894" s="214"/>
      <c r="BQ894" s="214"/>
    </row>
    <row r="895" spans="1:69" x14ac:dyDescent="0.2">
      <c r="A895" s="214"/>
      <c r="B895" s="214"/>
      <c r="C895" s="214"/>
      <c r="D895" s="214"/>
      <c r="E895" s="214"/>
      <c r="F895" s="214"/>
      <c r="G895" s="214"/>
      <c r="H895" s="214"/>
      <c r="I895" s="214"/>
      <c r="J895" s="214"/>
      <c r="K895" s="214"/>
      <c r="L895" s="214"/>
      <c r="M895" s="214"/>
      <c r="N895" s="214"/>
      <c r="O895" s="214"/>
      <c r="P895" s="214"/>
      <c r="Q895" s="214"/>
      <c r="R895" s="214"/>
      <c r="S895" s="214"/>
      <c r="T895" s="214"/>
      <c r="U895" s="214"/>
      <c r="V895" s="214"/>
      <c r="W895" s="214"/>
      <c r="X895" s="214"/>
      <c r="Y895" s="214"/>
      <c r="Z895" s="214"/>
      <c r="AA895" s="214"/>
      <c r="AB895" s="214"/>
      <c r="AC895" s="214"/>
      <c r="AD895" s="214"/>
      <c r="AE895" s="214"/>
      <c r="AF895" s="214"/>
      <c r="AG895" s="214"/>
      <c r="AH895" s="214"/>
      <c r="AI895" s="214"/>
      <c r="AJ895" s="214"/>
      <c r="AK895" s="214"/>
      <c r="AL895" s="214"/>
      <c r="AM895" s="214"/>
      <c r="AN895" s="214"/>
      <c r="AO895" s="214"/>
      <c r="AP895" s="214"/>
      <c r="AQ895" s="214"/>
      <c r="AR895" s="214"/>
      <c r="AS895" s="214"/>
      <c r="AT895" s="214"/>
      <c r="AU895" s="214"/>
      <c r="AV895" s="214"/>
      <c r="AW895" s="214"/>
      <c r="AX895" s="214"/>
      <c r="AY895" s="214"/>
      <c r="AZ895" s="214"/>
      <c r="BA895" s="214"/>
      <c r="BB895" s="214"/>
      <c r="BC895" s="214"/>
      <c r="BD895" s="214"/>
      <c r="BE895" s="214"/>
      <c r="BF895" s="214"/>
      <c r="BG895" s="214"/>
      <c r="BH895" s="214"/>
      <c r="BI895" s="214"/>
      <c r="BJ895" s="214"/>
      <c r="BK895" s="214"/>
      <c r="BL895" s="214"/>
      <c r="BM895" s="214"/>
      <c r="BN895" s="214"/>
      <c r="BO895" s="214"/>
      <c r="BP895" s="214"/>
      <c r="BQ895" s="214"/>
    </row>
    <row r="896" spans="1:69" x14ac:dyDescent="0.2">
      <c r="A896" s="214"/>
      <c r="B896" s="214"/>
      <c r="C896" s="214"/>
      <c r="D896" s="214"/>
      <c r="E896" s="214"/>
      <c r="F896" s="214"/>
      <c r="G896" s="214"/>
      <c r="H896" s="214"/>
      <c r="I896" s="214"/>
      <c r="J896" s="214"/>
      <c r="K896" s="214"/>
      <c r="L896" s="214"/>
      <c r="M896" s="214"/>
      <c r="N896" s="214"/>
      <c r="O896" s="214"/>
      <c r="P896" s="214"/>
      <c r="Q896" s="214"/>
      <c r="R896" s="214"/>
      <c r="S896" s="214"/>
      <c r="T896" s="214"/>
      <c r="U896" s="214"/>
      <c r="V896" s="214"/>
      <c r="W896" s="214"/>
      <c r="X896" s="214"/>
      <c r="Y896" s="214"/>
      <c r="Z896" s="214"/>
      <c r="AA896" s="214"/>
      <c r="AB896" s="214"/>
      <c r="AC896" s="214"/>
      <c r="AD896" s="214"/>
      <c r="AE896" s="214"/>
      <c r="AF896" s="214"/>
      <c r="AG896" s="214"/>
      <c r="AH896" s="214"/>
      <c r="AI896" s="214"/>
      <c r="AJ896" s="214"/>
      <c r="AK896" s="214"/>
      <c r="AL896" s="214"/>
      <c r="AM896" s="214"/>
      <c r="AN896" s="214"/>
      <c r="AO896" s="214"/>
      <c r="AP896" s="214"/>
      <c r="AQ896" s="214"/>
      <c r="AR896" s="214"/>
      <c r="AS896" s="214"/>
      <c r="AT896" s="214"/>
      <c r="AU896" s="214"/>
      <c r="AV896" s="214"/>
      <c r="AW896" s="214"/>
      <c r="AX896" s="214"/>
      <c r="AY896" s="214"/>
      <c r="AZ896" s="214"/>
      <c r="BA896" s="214"/>
      <c r="BB896" s="214"/>
      <c r="BC896" s="214"/>
      <c r="BD896" s="214"/>
      <c r="BE896" s="214"/>
      <c r="BF896" s="214"/>
      <c r="BG896" s="214"/>
      <c r="BH896" s="214"/>
      <c r="BI896" s="214"/>
      <c r="BJ896" s="214"/>
      <c r="BK896" s="214"/>
      <c r="BL896" s="214"/>
      <c r="BM896" s="214"/>
      <c r="BN896" s="214"/>
      <c r="BO896" s="214"/>
      <c r="BP896" s="214"/>
      <c r="BQ896" s="214"/>
    </row>
    <row r="897" spans="1:69" x14ac:dyDescent="0.2">
      <c r="A897" s="214"/>
      <c r="B897" s="214"/>
      <c r="C897" s="214"/>
      <c r="D897" s="214"/>
      <c r="E897" s="214"/>
      <c r="F897" s="214"/>
      <c r="G897" s="214"/>
      <c r="H897" s="214"/>
      <c r="I897" s="214"/>
      <c r="J897" s="214"/>
      <c r="K897" s="214"/>
      <c r="L897" s="214"/>
      <c r="M897" s="214"/>
      <c r="N897" s="214"/>
      <c r="O897" s="214"/>
      <c r="P897" s="214"/>
      <c r="Q897" s="214"/>
      <c r="R897" s="214"/>
      <c r="S897" s="214"/>
      <c r="T897" s="214"/>
      <c r="U897" s="214"/>
      <c r="V897" s="214"/>
      <c r="W897" s="214"/>
      <c r="X897" s="214"/>
      <c r="Y897" s="214"/>
      <c r="Z897" s="214"/>
      <c r="AA897" s="214"/>
      <c r="AB897" s="214"/>
      <c r="AC897" s="214"/>
      <c r="AD897" s="214"/>
      <c r="AE897" s="214"/>
      <c r="AF897" s="214"/>
      <c r="AG897" s="214"/>
      <c r="AH897" s="214"/>
      <c r="AI897" s="214"/>
      <c r="AJ897" s="214"/>
      <c r="AK897" s="214"/>
      <c r="AL897" s="214"/>
      <c r="AM897" s="214"/>
      <c r="AN897" s="214"/>
      <c r="AO897" s="214"/>
      <c r="AP897" s="214"/>
      <c r="AQ897" s="214"/>
      <c r="AR897" s="214"/>
      <c r="AS897" s="214"/>
      <c r="AT897" s="214"/>
      <c r="AU897" s="214"/>
      <c r="AV897" s="214"/>
      <c r="AW897" s="214"/>
      <c r="AX897" s="214"/>
      <c r="AY897" s="214"/>
      <c r="AZ897" s="214"/>
      <c r="BA897" s="214"/>
      <c r="BB897" s="214"/>
      <c r="BC897" s="214"/>
      <c r="BD897" s="214"/>
      <c r="BE897" s="214"/>
      <c r="BF897" s="214"/>
      <c r="BG897" s="214"/>
      <c r="BH897" s="214"/>
      <c r="BI897" s="214"/>
      <c r="BJ897" s="214"/>
      <c r="BK897" s="214"/>
      <c r="BL897" s="214"/>
      <c r="BM897" s="214"/>
      <c r="BN897" s="214"/>
      <c r="BO897" s="214"/>
      <c r="BP897" s="214"/>
      <c r="BQ897" s="214"/>
    </row>
    <row r="898" spans="1:69" x14ac:dyDescent="0.2">
      <c r="A898" s="214"/>
      <c r="B898" s="214"/>
      <c r="C898" s="214"/>
      <c r="D898" s="214"/>
      <c r="E898" s="214"/>
      <c r="F898" s="214"/>
      <c r="G898" s="214"/>
      <c r="H898" s="214"/>
      <c r="I898" s="214"/>
      <c r="J898" s="214"/>
      <c r="K898" s="214"/>
      <c r="L898" s="214"/>
      <c r="M898" s="214"/>
      <c r="N898" s="214"/>
      <c r="O898" s="214"/>
      <c r="P898" s="214"/>
      <c r="Q898" s="214"/>
      <c r="R898" s="214"/>
      <c r="S898" s="214"/>
      <c r="T898" s="214"/>
      <c r="U898" s="214"/>
      <c r="V898" s="214"/>
      <c r="W898" s="214"/>
      <c r="X898" s="214"/>
      <c r="Y898" s="214"/>
      <c r="Z898" s="214"/>
      <c r="AA898" s="214"/>
      <c r="AB898" s="214"/>
      <c r="AC898" s="214"/>
      <c r="AD898" s="214"/>
      <c r="AE898" s="214"/>
      <c r="AF898" s="214"/>
      <c r="AG898" s="214"/>
      <c r="AH898" s="214"/>
      <c r="AI898" s="214"/>
      <c r="AJ898" s="214"/>
      <c r="AK898" s="214"/>
      <c r="AL898" s="214"/>
      <c r="AM898" s="214"/>
      <c r="AN898" s="214"/>
      <c r="AO898" s="214"/>
      <c r="AP898" s="214"/>
      <c r="AQ898" s="214"/>
      <c r="AR898" s="214"/>
      <c r="AS898" s="214"/>
      <c r="AT898" s="214"/>
      <c r="AU898" s="214"/>
      <c r="AV898" s="214"/>
      <c r="AW898" s="214"/>
      <c r="AX898" s="214"/>
      <c r="AY898" s="214"/>
      <c r="AZ898" s="214"/>
      <c r="BA898" s="214"/>
      <c r="BB898" s="214"/>
      <c r="BC898" s="214"/>
      <c r="BD898" s="214"/>
      <c r="BE898" s="214"/>
      <c r="BF898" s="214"/>
      <c r="BG898" s="214"/>
      <c r="BH898" s="214"/>
      <c r="BI898" s="214"/>
      <c r="BJ898" s="214"/>
      <c r="BK898" s="214"/>
      <c r="BL898" s="214"/>
      <c r="BM898" s="214"/>
      <c r="BN898" s="214"/>
      <c r="BO898" s="214"/>
      <c r="BP898" s="214"/>
      <c r="BQ898" s="214"/>
    </row>
    <row r="899" spans="1:69" x14ac:dyDescent="0.2">
      <c r="A899" s="214"/>
      <c r="B899" s="214"/>
      <c r="C899" s="214"/>
      <c r="D899" s="214"/>
      <c r="E899" s="214"/>
      <c r="F899" s="214"/>
      <c r="G899" s="214"/>
      <c r="H899" s="214"/>
      <c r="I899" s="214"/>
      <c r="J899" s="214"/>
      <c r="K899" s="214"/>
      <c r="L899" s="214"/>
      <c r="M899" s="214"/>
      <c r="N899" s="214"/>
      <c r="O899" s="214"/>
      <c r="P899" s="214"/>
      <c r="Q899" s="214"/>
      <c r="R899" s="214"/>
      <c r="S899" s="214"/>
      <c r="T899" s="214"/>
      <c r="U899" s="214"/>
      <c r="V899" s="214"/>
      <c r="W899" s="214"/>
      <c r="X899" s="214"/>
      <c r="Y899" s="214"/>
      <c r="Z899" s="214"/>
      <c r="AA899" s="214"/>
      <c r="AB899" s="214"/>
      <c r="AC899" s="214"/>
      <c r="AD899" s="214"/>
      <c r="AE899" s="214"/>
      <c r="AF899" s="214"/>
      <c r="AG899" s="214"/>
      <c r="AH899" s="214"/>
      <c r="AI899" s="214"/>
      <c r="AJ899" s="214"/>
      <c r="AK899" s="214"/>
      <c r="AL899" s="214"/>
      <c r="AM899" s="214"/>
      <c r="AN899" s="214"/>
      <c r="AO899" s="214"/>
      <c r="AP899" s="214"/>
      <c r="AQ899" s="214"/>
      <c r="AR899" s="214"/>
      <c r="AS899" s="214"/>
      <c r="AT899" s="214"/>
      <c r="AU899" s="214"/>
      <c r="AV899" s="214"/>
      <c r="AW899" s="214"/>
      <c r="AX899" s="214"/>
      <c r="AY899" s="214"/>
      <c r="AZ899" s="214"/>
      <c r="BA899" s="214"/>
      <c r="BB899" s="214"/>
      <c r="BC899" s="214"/>
      <c r="BD899" s="214"/>
      <c r="BE899" s="214"/>
      <c r="BF899" s="214"/>
      <c r="BG899" s="214"/>
      <c r="BH899" s="214"/>
      <c r="BI899" s="214"/>
      <c r="BJ899" s="214"/>
      <c r="BK899" s="214"/>
      <c r="BL899" s="214"/>
      <c r="BM899" s="214"/>
      <c r="BN899" s="214"/>
      <c r="BO899" s="214"/>
      <c r="BP899" s="214"/>
      <c r="BQ899" s="214"/>
    </row>
    <row r="900" spans="1:69" x14ac:dyDescent="0.2">
      <c r="A900" s="214"/>
      <c r="B900" s="214"/>
      <c r="C900" s="214"/>
      <c r="D900" s="214"/>
      <c r="E900" s="214"/>
      <c r="F900" s="214"/>
      <c r="G900" s="214"/>
      <c r="H900" s="214"/>
      <c r="I900" s="214"/>
      <c r="J900" s="214"/>
      <c r="K900" s="214"/>
      <c r="L900" s="214"/>
      <c r="M900" s="214"/>
      <c r="N900" s="214"/>
      <c r="O900" s="214"/>
      <c r="P900" s="214"/>
      <c r="Q900" s="214"/>
      <c r="R900" s="214"/>
      <c r="S900" s="214"/>
      <c r="T900" s="214"/>
      <c r="U900" s="214"/>
      <c r="V900" s="214"/>
      <c r="W900" s="214"/>
      <c r="X900" s="214"/>
      <c r="Y900" s="214"/>
      <c r="Z900" s="214"/>
      <c r="AA900" s="214"/>
      <c r="AB900" s="214"/>
      <c r="AC900" s="214"/>
      <c r="AD900" s="214"/>
      <c r="AE900" s="214"/>
      <c r="AF900" s="214"/>
      <c r="AG900" s="214"/>
      <c r="AH900" s="214"/>
      <c r="AI900" s="214"/>
      <c r="AJ900" s="214"/>
      <c r="AK900" s="214"/>
      <c r="AL900" s="214"/>
      <c r="AM900" s="214"/>
      <c r="AN900" s="214"/>
      <c r="AO900" s="214"/>
      <c r="AP900" s="214"/>
      <c r="AQ900" s="214"/>
      <c r="AR900" s="214"/>
      <c r="AS900" s="214"/>
      <c r="AT900" s="214"/>
      <c r="AU900" s="214"/>
      <c r="AV900" s="214"/>
      <c r="AW900" s="214"/>
      <c r="AX900" s="214"/>
      <c r="AY900" s="214"/>
      <c r="AZ900" s="214"/>
      <c r="BA900" s="214"/>
      <c r="BB900" s="214"/>
      <c r="BC900" s="214"/>
      <c r="BD900" s="214"/>
      <c r="BE900" s="214"/>
      <c r="BF900" s="214"/>
      <c r="BG900" s="214"/>
      <c r="BH900" s="214"/>
      <c r="BI900" s="214"/>
      <c r="BJ900" s="214"/>
      <c r="BK900" s="214"/>
      <c r="BL900" s="214"/>
      <c r="BM900" s="214"/>
      <c r="BN900" s="214"/>
      <c r="BO900" s="214"/>
      <c r="BP900" s="214"/>
      <c r="BQ900" s="214"/>
    </row>
    <row r="901" spans="1:69" x14ac:dyDescent="0.2">
      <c r="A901" s="214"/>
      <c r="B901" s="214"/>
      <c r="C901" s="214"/>
      <c r="D901" s="214"/>
      <c r="E901" s="214"/>
      <c r="F901" s="214"/>
      <c r="G901" s="214"/>
      <c r="H901" s="214"/>
      <c r="I901" s="214"/>
      <c r="J901" s="214"/>
      <c r="K901" s="214"/>
      <c r="L901" s="214"/>
      <c r="M901" s="214"/>
      <c r="N901" s="214"/>
      <c r="O901" s="214"/>
      <c r="P901" s="214"/>
      <c r="Q901" s="214"/>
      <c r="R901" s="214"/>
      <c r="S901" s="214"/>
      <c r="T901" s="214"/>
      <c r="U901" s="214"/>
      <c r="V901" s="214"/>
      <c r="W901" s="214"/>
      <c r="X901" s="214"/>
      <c r="Y901" s="214"/>
      <c r="Z901" s="214"/>
      <c r="AA901" s="214"/>
      <c r="AB901" s="214"/>
      <c r="AC901" s="214"/>
      <c r="AD901" s="214"/>
      <c r="AE901" s="214"/>
      <c r="AF901" s="214"/>
      <c r="AG901" s="214"/>
      <c r="AH901" s="214"/>
      <c r="AI901" s="214"/>
      <c r="AJ901" s="214"/>
      <c r="AK901" s="214"/>
      <c r="AL901" s="214"/>
      <c r="AM901" s="214"/>
      <c r="AN901" s="214"/>
      <c r="AO901" s="214"/>
      <c r="AP901" s="214"/>
      <c r="AQ901" s="214"/>
      <c r="AR901" s="214"/>
      <c r="AS901" s="214"/>
      <c r="AT901" s="214"/>
      <c r="AU901" s="214"/>
      <c r="AV901" s="214"/>
      <c r="AW901" s="214"/>
      <c r="AX901" s="214"/>
      <c r="AY901" s="214"/>
      <c r="AZ901" s="214"/>
      <c r="BA901" s="214"/>
      <c r="BB901" s="214"/>
      <c r="BC901" s="214"/>
      <c r="BD901" s="214"/>
      <c r="BE901" s="214"/>
      <c r="BF901" s="214"/>
      <c r="BG901" s="214"/>
      <c r="BH901" s="214"/>
      <c r="BI901" s="214"/>
      <c r="BJ901" s="214"/>
      <c r="BK901" s="214"/>
      <c r="BL901" s="214"/>
      <c r="BM901" s="214"/>
      <c r="BN901" s="214"/>
      <c r="BO901" s="214"/>
      <c r="BP901" s="214"/>
      <c r="BQ901" s="214"/>
    </row>
    <row r="902" spans="1:69" x14ac:dyDescent="0.2">
      <c r="A902" s="214"/>
      <c r="B902" s="214"/>
      <c r="C902" s="214"/>
      <c r="D902" s="214"/>
      <c r="E902" s="214"/>
      <c r="F902" s="214"/>
      <c r="G902" s="214"/>
      <c r="H902" s="214"/>
      <c r="I902" s="214"/>
      <c r="J902" s="214"/>
      <c r="K902" s="214"/>
      <c r="L902" s="214"/>
      <c r="M902" s="214"/>
      <c r="N902" s="214"/>
      <c r="O902" s="214"/>
      <c r="P902" s="214"/>
      <c r="Q902" s="214"/>
      <c r="R902" s="214"/>
      <c r="S902" s="214"/>
      <c r="T902" s="214"/>
      <c r="U902" s="214"/>
      <c r="V902" s="214"/>
      <c r="W902" s="214"/>
      <c r="X902" s="214"/>
      <c r="Y902" s="214"/>
      <c r="Z902" s="214"/>
      <c r="AA902" s="214"/>
      <c r="AB902" s="214"/>
      <c r="AC902" s="214"/>
      <c r="AD902" s="214"/>
      <c r="AE902" s="214"/>
      <c r="AF902" s="214"/>
      <c r="AG902" s="214"/>
      <c r="AH902" s="214"/>
      <c r="AI902" s="214"/>
      <c r="AJ902" s="214"/>
      <c r="AK902" s="214"/>
      <c r="AL902" s="214"/>
      <c r="AM902" s="214"/>
      <c r="AN902" s="214"/>
      <c r="AO902" s="214"/>
      <c r="AP902" s="214"/>
      <c r="AQ902" s="214"/>
      <c r="AR902" s="214"/>
      <c r="AS902" s="214"/>
      <c r="AT902" s="214"/>
      <c r="AU902" s="214"/>
      <c r="AV902" s="214"/>
      <c r="AW902" s="214"/>
      <c r="AX902" s="214"/>
      <c r="AY902" s="214"/>
      <c r="AZ902" s="214"/>
      <c r="BA902" s="214"/>
      <c r="BB902" s="214"/>
      <c r="BC902" s="214"/>
      <c r="BD902" s="214"/>
      <c r="BE902" s="214"/>
      <c r="BF902" s="214"/>
      <c r="BG902" s="214"/>
      <c r="BH902" s="214"/>
      <c r="BI902" s="214"/>
      <c r="BJ902" s="214"/>
      <c r="BK902" s="214"/>
      <c r="BL902" s="214"/>
      <c r="BM902" s="214"/>
      <c r="BN902" s="214"/>
      <c r="BO902" s="214"/>
      <c r="BP902" s="214"/>
      <c r="BQ902" s="214"/>
    </row>
    <row r="903" spans="1:69" x14ac:dyDescent="0.2">
      <c r="A903" s="214"/>
      <c r="B903" s="214"/>
      <c r="C903" s="214"/>
      <c r="D903" s="214"/>
      <c r="E903" s="214"/>
      <c r="F903" s="214"/>
      <c r="G903" s="214"/>
      <c r="H903" s="214"/>
      <c r="I903" s="214"/>
      <c r="J903" s="214"/>
      <c r="K903" s="214"/>
      <c r="L903" s="214"/>
      <c r="M903" s="214"/>
      <c r="N903" s="214"/>
      <c r="O903" s="214"/>
      <c r="P903" s="214"/>
      <c r="Q903" s="214"/>
      <c r="R903" s="214"/>
      <c r="S903" s="214"/>
      <c r="T903" s="214"/>
      <c r="U903" s="214"/>
      <c r="V903" s="214"/>
      <c r="W903" s="214"/>
      <c r="X903" s="214"/>
      <c r="Y903" s="214"/>
      <c r="Z903" s="214"/>
      <c r="AA903" s="214"/>
      <c r="AB903" s="214"/>
      <c r="AC903" s="214"/>
      <c r="AD903" s="214"/>
      <c r="AE903" s="214"/>
      <c r="AF903" s="214"/>
      <c r="AG903" s="214"/>
      <c r="AH903" s="214"/>
      <c r="AI903" s="214"/>
      <c r="AJ903" s="214"/>
      <c r="AK903" s="214"/>
      <c r="AL903" s="214"/>
      <c r="AM903" s="214"/>
      <c r="AN903" s="214"/>
      <c r="AO903" s="214"/>
      <c r="AP903" s="214"/>
      <c r="AQ903" s="214"/>
      <c r="AR903" s="214"/>
      <c r="AS903" s="214"/>
      <c r="AT903" s="214"/>
      <c r="AU903" s="214"/>
      <c r="AV903" s="214"/>
      <c r="AW903" s="214"/>
      <c r="AX903" s="214"/>
      <c r="AY903" s="214"/>
      <c r="AZ903" s="214"/>
      <c r="BA903" s="214"/>
      <c r="BB903" s="214"/>
      <c r="BC903" s="214"/>
      <c r="BD903" s="214"/>
      <c r="BE903" s="214"/>
      <c r="BF903" s="214"/>
      <c r="BG903" s="214"/>
      <c r="BH903" s="214"/>
      <c r="BI903" s="214"/>
      <c r="BJ903" s="214"/>
      <c r="BK903" s="214"/>
      <c r="BL903" s="214"/>
      <c r="BM903" s="214"/>
      <c r="BN903" s="214"/>
      <c r="BO903" s="214"/>
      <c r="BP903" s="214"/>
      <c r="BQ903" s="214"/>
    </row>
    <row r="904" spans="1:69" x14ac:dyDescent="0.2">
      <c r="A904" s="214"/>
      <c r="B904" s="214"/>
      <c r="C904" s="214"/>
      <c r="D904" s="214"/>
      <c r="E904" s="214"/>
      <c r="F904" s="214"/>
      <c r="G904" s="214"/>
      <c r="H904" s="214"/>
      <c r="I904" s="214"/>
      <c r="J904" s="214"/>
      <c r="K904" s="214"/>
      <c r="L904" s="214"/>
      <c r="M904" s="214"/>
      <c r="N904" s="214"/>
      <c r="O904" s="214"/>
      <c r="P904" s="214"/>
      <c r="Q904" s="214"/>
      <c r="R904" s="214"/>
      <c r="S904" s="214"/>
      <c r="T904" s="214"/>
      <c r="U904" s="214"/>
      <c r="V904" s="214"/>
      <c r="W904" s="214"/>
      <c r="X904" s="214"/>
      <c r="Y904" s="214"/>
      <c r="Z904" s="214"/>
      <c r="AA904" s="214"/>
      <c r="AB904" s="214"/>
      <c r="AC904" s="214"/>
      <c r="AD904" s="214"/>
      <c r="AE904" s="214"/>
      <c r="AF904" s="214"/>
      <c r="AG904" s="214"/>
      <c r="AH904" s="214"/>
      <c r="AI904" s="214"/>
      <c r="AJ904" s="214"/>
      <c r="AK904" s="214"/>
      <c r="AL904" s="214"/>
      <c r="AM904" s="214"/>
      <c r="AN904" s="214"/>
      <c r="AO904" s="214"/>
      <c r="AP904" s="214"/>
      <c r="AQ904" s="214"/>
      <c r="AR904" s="214"/>
      <c r="AS904" s="214"/>
      <c r="AT904" s="214"/>
      <c r="AU904" s="214"/>
      <c r="AV904" s="214"/>
      <c r="AW904" s="214"/>
      <c r="AX904" s="214"/>
      <c r="AY904" s="214"/>
      <c r="AZ904" s="214"/>
      <c r="BA904" s="214"/>
      <c r="BB904" s="214"/>
      <c r="BC904" s="214"/>
      <c r="BD904" s="214"/>
      <c r="BE904" s="214"/>
      <c r="BF904" s="214"/>
      <c r="BG904" s="214"/>
      <c r="BH904" s="214"/>
      <c r="BI904" s="214"/>
      <c r="BJ904" s="214"/>
      <c r="BK904" s="214"/>
      <c r="BL904" s="214"/>
      <c r="BM904" s="214"/>
      <c r="BN904" s="214"/>
      <c r="BO904" s="214"/>
      <c r="BP904" s="214"/>
      <c r="BQ904" s="214"/>
    </row>
    <row r="905" spans="1:69" x14ac:dyDescent="0.2">
      <c r="A905" s="214"/>
      <c r="B905" s="214"/>
      <c r="C905" s="214"/>
      <c r="D905" s="214"/>
      <c r="E905" s="214"/>
      <c r="F905" s="214"/>
      <c r="G905" s="214"/>
      <c r="H905" s="214"/>
      <c r="I905" s="214"/>
      <c r="J905" s="214"/>
      <c r="K905" s="214"/>
      <c r="L905" s="214"/>
      <c r="M905" s="214"/>
      <c r="N905" s="214"/>
      <c r="O905" s="214"/>
      <c r="P905" s="214"/>
      <c r="Q905" s="214"/>
      <c r="R905" s="214"/>
      <c r="S905" s="214"/>
      <c r="T905" s="214"/>
      <c r="U905" s="214"/>
      <c r="V905" s="214"/>
      <c r="W905" s="214"/>
      <c r="X905" s="214"/>
      <c r="Y905" s="214"/>
      <c r="Z905" s="214"/>
      <c r="AA905" s="214"/>
      <c r="AB905" s="214"/>
      <c r="AC905" s="214"/>
      <c r="AD905" s="214"/>
      <c r="AE905" s="214"/>
      <c r="AF905" s="214"/>
      <c r="AG905" s="214"/>
      <c r="AH905" s="214"/>
      <c r="AI905" s="214"/>
      <c r="AJ905" s="214"/>
      <c r="AK905" s="214"/>
      <c r="AL905" s="214"/>
      <c r="AM905" s="214"/>
      <c r="AN905" s="214"/>
      <c r="AO905" s="214"/>
      <c r="AP905" s="214"/>
      <c r="AQ905" s="214"/>
      <c r="AR905" s="214"/>
      <c r="AS905" s="214"/>
      <c r="AT905" s="214"/>
      <c r="AU905" s="214"/>
      <c r="AV905" s="214"/>
      <c r="AW905" s="214"/>
      <c r="AX905" s="214"/>
      <c r="AY905" s="214"/>
      <c r="AZ905" s="214"/>
      <c r="BA905" s="214"/>
      <c r="BB905" s="214"/>
      <c r="BC905" s="214"/>
      <c r="BD905" s="214"/>
      <c r="BE905" s="214"/>
      <c r="BF905" s="214"/>
      <c r="BG905" s="214"/>
      <c r="BH905" s="214"/>
      <c r="BI905" s="214"/>
      <c r="BJ905" s="214"/>
      <c r="BK905" s="214"/>
      <c r="BL905" s="214"/>
      <c r="BM905" s="214"/>
      <c r="BN905" s="214"/>
      <c r="BO905" s="214"/>
      <c r="BP905" s="214"/>
      <c r="BQ905" s="214"/>
    </row>
    <row r="906" spans="1:69" x14ac:dyDescent="0.2">
      <c r="A906" s="214"/>
      <c r="B906" s="214"/>
      <c r="C906" s="214"/>
      <c r="D906" s="214"/>
      <c r="E906" s="214"/>
      <c r="F906" s="214"/>
      <c r="G906" s="214"/>
      <c r="H906" s="214"/>
      <c r="I906" s="214"/>
      <c r="J906" s="214"/>
      <c r="K906" s="214"/>
      <c r="L906" s="214"/>
      <c r="M906" s="214"/>
      <c r="N906" s="214"/>
      <c r="O906" s="214"/>
      <c r="P906" s="214"/>
      <c r="Q906" s="214"/>
      <c r="R906" s="214"/>
      <c r="S906" s="214"/>
      <c r="T906" s="214"/>
      <c r="U906" s="214"/>
      <c r="V906" s="214"/>
      <c r="W906" s="214"/>
      <c r="X906" s="214"/>
      <c r="Y906" s="214"/>
      <c r="Z906" s="214"/>
      <c r="AA906" s="214"/>
      <c r="AB906" s="214"/>
      <c r="AC906" s="214"/>
      <c r="AD906" s="214"/>
      <c r="AE906" s="214"/>
      <c r="AF906" s="214"/>
      <c r="AG906" s="214"/>
      <c r="AH906" s="214"/>
      <c r="AI906" s="214"/>
      <c r="AJ906" s="214"/>
      <c r="AK906" s="214"/>
      <c r="AL906" s="214"/>
      <c r="AM906" s="214"/>
      <c r="AN906" s="214"/>
      <c r="AO906" s="214"/>
      <c r="AP906" s="214"/>
      <c r="AQ906" s="214"/>
      <c r="AR906" s="214"/>
      <c r="AS906" s="214"/>
      <c r="AT906" s="214"/>
      <c r="AU906" s="214"/>
      <c r="AV906" s="214"/>
      <c r="AW906" s="214"/>
      <c r="AX906" s="214"/>
      <c r="AY906" s="214"/>
      <c r="AZ906" s="214"/>
      <c r="BA906" s="214"/>
      <c r="BB906" s="214"/>
      <c r="BC906" s="214"/>
      <c r="BD906" s="214"/>
      <c r="BE906" s="214"/>
      <c r="BF906" s="214"/>
      <c r="BG906" s="214"/>
      <c r="BH906" s="214"/>
      <c r="BI906" s="214"/>
      <c r="BJ906" s="214"/>
      <c r="BK906" s="214"/>
      <c r="BL906" s="214"/>
      <c r="BM906" s="214"/>
      <c r="BN906" s="214"/>
      <c r="BO906" s="214"/>
      <c r="BP906" s="214"/>
      <c r="BQ906" s="214"/>
    </row>
    <row r="907" spans="1:69" x14ac:dyDescent="0.2">
      <c r="A907" s="214"/>
      <c r="B907" s="214"/>
      <c r="C907" s="214"/>
      <c r="D907" s="214"/>
      <c r="E907" s="214"/>
      <c r="F907" s="214"/>
      <c r="G907" s="214"/>
      <c r="H907" s="214"/>
      <c r="I907" s="214"/>
      <c r="J907" s="214"/>
      <c r="K907" s="214"/>
      <c r="L907" s="214"/>
      <c r="M907" s="214"/>
      <c r="N907" s="214"/>
      <c r="O907" s="214"/>
      <c r="P907" s="214"/>
      <c r="Q907" s="214"/>
      <c r="R907" s="214"/>
      <c r="S907" s="214"/>
      <c r="T907" s="214"/>
      <c r="U907" s="214"/>
      <c r="V907" s="214"/>
      <c r="W907" s="214"/>
      <c r="X907" s="214"/>
      <c r="Y907" s="214"/>
      <c r="Z907" s="214"/>
      <c r="AA907" s="214"/>
      <c r="AB907" s="214"/>
      <c r="AC907" s="214"/>
      <c r="AD907" s="214"/>
      <c r="AE907" s="214"/>
      <c r="AF907" s="214"/>
      <c r="AG907" s="214"/>
      <c r="AH907" s="214"/>
      <c r="AI907" s="214"/>
      <c r="AJ907" s="214"/>
      <c r="AK907" s="214"/>
      <c r="AL907" s="214"/>
      <c r="AM907" s="214"/>
      <c r="AN907" s="214"/>
      <c r="AO907" s="214"/>
      <c r="AP907" s="214"/>
      <c r="AQ907" s="214"/>
      <c r="AR907" s="214"/>
      <c r="AS907" s="214"/>
      <c r="AT907" s="214"/>
      <c r="AU907" s="214"/>
      <c r="AV907" s="214"/>
      <c r="AW907" s="214"/>
      <c r="AX907" s="214"/>
      <c r="AY907" s="214"/>
      <c r="AZ907" s="214"/>
      <c r="BA907" s="214"/>
      <c r="BB907" s="214"/>
      <c r="BC907" s="214"/>
      <c r="BD907" s="214"/>
      <c r="BE907" s="214"/>
      <c r="BF907" s="214"/>
      <c r="BG907" s="214"/>
      <c r="BH907" s="214"/>
      <c r="BI907" s="214"/>
      <c r="BJ907" s="214"/>
      <c r="BK907" s="214"/>
      <c r="BL907" s="214"/>
      <c r="BM907" s="214"/>
      <c r="BN907" s="214"/>
      <c r="BO907" s="214"/>
      <c r="BP907" s="214"/>
      <c r="BQ907" s="214"/>
    </row>
    <row r="908" spans="1:69" x14ac:dyDescent="0.2">
      <c r="A908" s="214"/>
      <c r="B908" s="214"/>
      <c r="C908" s="214"/>
      <c r="D908" s="214"/>
      <c r="E908" s="214"/>
      <c r="F908" s="214"/>
      <c r="G908" s="214"/>
      <c r="H908" s="214"/>
      <c r="I908" s="214"/>
      <c r="J908" s="214"/>
      <c r="K908" s="214"/>
      <c r="L908" s="214"/>
      <c r="M908" s="214"/>
      <c r="N908" s="214"/>
      <c r="O908" s="214"/>
      <c r="P908" s="214"/>
      <c r="Q908" s="214"/>
      <c r="R908" s="214"/>
      <c r="S908" s="214"/>
      <c r="T908" s="214"/>
      <c r="U908" s="214"/>
      <c r="V908" s="214"/>
      <c r="W908" s="214"/>
      <c r="X908" s="214"/>
      <c r="Y908" s="214"/>
      <c r="Z908" s="214"/>
      <c r="AA908" s="214"/>
      <c r="AB908" s="214"/>
      <c r="AC908" s="214"/>
      <c r="AD908" s="214"/>
      <c r="AE908" s="214"/>
      <c r="AF908" s="214"/>
      <c r="AG908" s="214"/>
      <c r="AH908" s="214"/>
      <c r="AI908" s="214"/>
      <c r="AJ908" s="214"/>
      <c r="AK908" s="214"/>
      <c r="AL908" s="214"/>
      <c r="AM908" s="214"/>
      <c r="AN908" s="214"/>
      <c r="AO908" s="214"/>
      <c r="AP908" s="214"/>
      <c r="AQ908" s="214"/>
      <c r="AR908" s="214"/>
      <c r="AS908" s="214"/>
      <c r="AT908" s="214"/>
      <c r="AU908" s="214"/>
      <c r="AV908" s="214"/>
      <c r="AW908" s="214"/>
      <c r="AX908" s="214"/>
      <c r="AY908" s="214"/>
      <c r="AZ908" s="214"/>
      <c r="BA908" s="214"/>
      <c r="BB908" s="214"/>
      <c r="BC908" s="214"/>
      <c r="BD908" s="214"/>
      <c r="BE908" s="214"/>
      <c r="BF908" s="214"/>
      <c r="BG908" s="214"/>
      <c r="BH908" s="214"/>
      <c r="BI908" s="214"/>
      <c r="BJ908" s="214"/>
      <c r="BK908" s="214"/>
      <c r="BL908" s="214"/>
      <c r="BM908" s="214"/>
      <c r="BN908" s="214"/>
      <c r="BO908" s="214"/>
      <c r="BP908" s="214"/>
      <c r="BQ908" s="214"/>
    </row>
    <row r="909" spans="1:69" x14ac:dyDescent="0.2">
      <c r="A909" s="214"/>
      <c r="B909" s="214"/>
      <c r="C909" s="214"/>
      <c r="D909" s="214"/>
      <c r="E909" s="214"/>
      <c r="F909" s="214"/>
      <c r="G909" s="214"/>
      <c r="H909" s="214"/>
      <c r="I909" s="214"/>
      <c r="J909" s="214"/>
      <c r="K909" s="214"/>
      <c r="L909" s="214"/>
      <c r="M909" s="214"/>
      <c r="N909" s="214"/>
      <c r="O909" s="214"/>
      <c r="P909" s="214"/>
      <c r="Q909" s="214"/>
      <c r="R909" s="214"/>
      <c r="S909" s="214"/>
      <c r="T909" s="214"/>
      <c r="U909" s="214"/>
      <c r="V909" s="214"/>
      <c r="W909" s="214"/>
      <c r="X909" s="214"/>
      <c r="Y909" s="214"/>
      <c r="Z909" s="214"/>
      <c r="AA909" s="214"/>
      <c r="AB909" s="214"/>
      <c r="AC909" s="214"/>
      <c r="AD909" s="214"/>
      <c r="AE909" s="214"/>
      <c r="AF909" s="214"/>
      <c r="AG909" s="214"/>
      <c r="AH909" s="214"/>
      <c r="AI909" s="214"/>
      <c r="AJ909" s="214"/>
      <c r="AK909" s="214"/>
      <c r="AL909" s="214"/>
      <c r="AM909" s="214"/>
      <c r="AN909" s="214"/>
      <c r="AO909" s="214"/>
      <c r="AP909" s="214"/>
      <c r="AQ909" s="214"/>
      <c r="AR909" s="214"/>
      <c r="AS909" s="214"/>
      <c r="AT909" s="214"/>
      <c r="AU909" s="214"/>
      <c r="AV909" s="214"/>
      <c r="AW909" s="214"/>
      <c r="AX909" s="214"/>
      <c r="AY909" s="214"/>
      <c r="AZ909" s="214"/>
      <c r="BA909" s="214"/>
      <c r="BB909" s="214"/>
      <c r="BC909" s="214"/>
      <c r="BD909" s="214"/>
      <c r="BE909" s="214"/>
      <c r="BF909" s="214"/>
      <c r="BG909" s="214"/>
      <c r="BH909" s="214"/>
      <c r="BI909" s="214"/>
      <c r="BJ909" s="214"/>
      <c r="BK909" s="214"/>
      <c r="BL909" s="214"/>
      <c r="BM909" s="214"/>
      <c r="BN909" s="214"/>
      <c r="BO909" s="214"/>
      <c r="BP909" s="214"/>
      <c r="BQ909" s="214"/>
    </row>
    <row r="910" spans="1:69" x14ac:dyDescent="0.2">
      <c r="A910" s="214"/>
      <c r="B910" s="214"/>
      <c r="C910" s="214"/>
      <c r="D910" s="214"/>
      <c r="E910" s="214"/>
      <c r="F910" s="214"/>
      <c r="G910" s="214"/>
      <c r="H910" s="214"/>
      <c r="I910" s="214"/>
      <c r="J910" s="214"/>
      <c r="K910" s="214"/>
      <c r="L910" s="214"/>
      <c r="M910" s="214"/>
      <c r="N910" s="214"/>
      <c r="O910" s="214"/>
      <c r="P910" s="214"/>
      <c r="Q910" s="214"/>
      <c r="R910" s="214"/>
      <c r="S910" s="214"/>
      <c r="T910" s="214"/>
      <c r="U910" s="214"/>
      <c r="V910" s="214"/>
      <c r="W910" s="214"/>
      <c r="X910" s="214"/>
      <c r="Y910" s="214"/>
      <c r="Z910" s="214"/>
      <c r="AA910" s="214"/>
      <c r="AB910" s="214"/>
      <c r="AC910" s="214"/>
      <c r="AD910" s="214"/>
      <c r="AE910" s="214"/>
      <c r="AF910" s="214"/>
      <c r="AG910" s="214"/>
      <c r="AH910" s="214"/>
      <c r="AI910" s="214"/>
      <c r="AJ910" s="214"/>
      <c r="AK910" s="214"/>
      <c r="AL910" s="214"/>
      <c r="AM910" s="214"/>
      <c r="AN910" s="214"/>
      <c r="AO910" s="214"/>
      <c r="AP910" s="214"/>
      <c r="AQ910" s="214"/>
      <c r="AR910" s="214"/>
      <c r="AS910" s="214"/>
      <c r="AT910" s="214"/>
      <c r="AU910" s="214"/>
      <c r="AV910" s="214"/>
      <c r="AW910" s="214"/>
      <c r="AX910" s="214"/>
      <c r="AY910" s="214"/>
      <c r="AZ910" s="214"/>
      <c r="BA910" s="214"/>
      <c r="BB910" s="214"/>
      <c r="BC910" s="214"/>
      <c r="BD910" s="214"/>
      <c r="BE910" s="214"/>
      <c r="BF910" s="214"/>
      <c r="BG910" s="214"/>
      <c r="BH910" s="214"/>
      <c r="BI910" s="214"/>
      <c r="BJ910" s="214"/>
      <c r="BK910" s="214"/>
      <c r="BL910" s="214"/>
      <c r="BM910" s="214"/>
      <c r="BN910" s="214"/>
      <c r="BO910" s="214"/>
      <c r="BP910" s="214"/>
      <c r="BQ910" s="214"/>
    </row>
    <row r="911" spans="1:69" x14ac:dyDescent="0.2">
      <c r="A911" s="214"/>
      <c r="B911" s="214"/>
      <c r="C911" s="214"/>
      <c r="D911" s="214"/>
      <c r="E911" s="214"/>
      <c r="F911" s="214"/>
      <c r="G911" s="214"/>
      <c r="H911" s="214"/>
      <c r="I911" s="214"/>
      <c r="J911" s="214"/>
      <c r="K911" s="214"/>
      <c r="L911" s="214"/>
      <c r="M911" s="214"/>
      <c r="N911" s="214"/>
      <c r="O911" s="214"/>
      <c r="P911" s="214"/>
      <c r="Q911" s="214"/>
      <c r="R911" s="214"/>
      <c r="S911" s="214"/>
      <c r="T911" s="214"/>
      <c r="U911" s="214"/>
      <c r="V911" s="214"/>
      <c r="W911" s="214"/>
      <c r="X911" s="214"/>
      <c r="Y911" s="214"/>
      <c r="Z911" s="214"/>
      <c r="AA911" s="214"/>
      <c r="AB911" s="214"/>
      <c r="AC911" s="214"/>
      <c r="AD911" s="214"/>
      <c r="AE911" s="214"/>
      <c r="AF911" s="214"/>
      <c r="AG911" s="214"/>
      <c r="AH911" s="214"/>
      <c r="AI911" s="214"/>
      <c r="AJ911" s="214"/>
      <c r="AK911" s="214"/>
      <c r="AL911" s="214"/>
      <c r="AM911" s="214"/>
      <c r="AN911" s="214"/>
      <c r="AO911" s="214"/>
      <c r="AP911" s="214"/>
      <c r="AQ911" s="214"/>
      <c r="AR911" s="214"/>
      <c r="AS911" s="214"/>
      <c r="AT911" s="214"/>
      <c r="AU911" s="214"/>
      <c r="AV911" s="214"/>
      <c r="AW911" s="214"/>
      <c r="AX911" s="214"/>
      <c r="AY911" s="214"/>
      <c r="AZ911" s="214"/>
      <c r="BA911" s="214"/>
      <c r="BB911" s="214"/>
      <c r="BC911" s="214"/>
      <c r="BD911" s="214"/>
      <c r="BE911" s="214"/>
      <c r="BF911" s="214"/>
      <c r="BG911" s="214"/>
      <c r="BH911" s="214"/>
      <c r="BI911" s="214"/>
      <c r="BJ911" s="214"/>
      <c r="BK911" s="214"/>
      <c r="BL911" s="214"/>
      <c r="BM911" s="214"/>
      <c r="BN911" s="214"/>
      <c r="BO911" s="214"/>
      <c r="BP911" s="214"/>
      <c r="BQ911" s="214"/>
    </row>
    <row r="912" spans="1:69" x14ac:dyDescent="0.2">
      <c r="A912" s="214"/>
      <c r="B912" s="214"/>
      <c r="C912" s="214"/>
      <c r="D912" s="214"/>
      <c r="E912" s="214"/>
      <c r="F912" s="214"/>
      <c r="G912" s="214"/>
      <c r="H912" s="214"/>
      <c r="I912" s="214"/>
      <c r="J912" s="214"/>
      <c r="K912" s="214"/>
      <c r="L912" s="214"/>
      <c r="M912" s="214"/>
      <c r="N912" s="214"/>
      <c r="O912" s="214"/>
      <c r="P912" s="214"/>
      <c r="Q912" s="214"/>
      <c r="R912" s="214"/>
      <c r="S912" s="214"/>
      <c r="T912" s="214"/>
      <c r="U912" s="214"/>
      <c r="V912" s="214"/>
      <c r="W912" s="214"/>
      <c r="X912" s="214"/>
      <c r="Y912" s="214"/>
      <c r="Z912" s="214"/>
      <c r="AA912" s="214"/>
      <c r="AB912" s="214"/>
      <c r="AC912" s="214"/>
      <c r="AD912" s="214"/>
      <c r="AE912" s="214"/>
      <c r="AF912" s="214"/>
      <c r="AG912" s="214"/>
      <c r="AH912" s="214"/>
      <c r="AI912" s="214"/>
      <c r="AJ912" s="214"/>
      <c r="AK912" s="214"/>
      <c r="AL912" s="214"/>
      <c r="AM912" s="214"/>
      <c r="AN912" s="214"/>
      <c r="AO912" s="214"/>
      <c r="AP912" s="214"/>
      <c r="AQ912" s="214"/>
      <c r="AR912" s="214"/>
      <c r="AS912" s="214"/>
      <c r="AT912" s="214"/>
      <c r="AU912" s="214"/>
      <c r="AV912" s="214"/>
      <c r="AW912" s="214"/>
      <c r="AX912" s="214"/>
      <c r="AY912" s="214"/>
      <c r="AZ912" s="214"/>
      <c r="BA912" s="214"/>
      <c r="BB912" s="214"/>
      <c r="BC912" s="214"/>
      <c r="BD912" s="214"/>
      <c r="BE912" s="214"/>
      <c r="BF912" s="214"/>
      <c r="BG912" s="214"/>
      <c r="BH912" s="214"/>
      <c r="BI912" s="214"/>
      <c r="BJ912" s="214"/>
      <c r="BK912" s="214"/>
      <c r="BL912" s="214"/>
      <c r="BM912" s="214"/>
      <c r="BN912" s="214"/>
      <c r="BO912" s="214"/>
      <c r="BP912" s="214"/>
      <c r="BQ912" s="214"/>
    </row>
    <row r="913" spans="1:69" x14ac:dyDescent="0.2">
      <c r="A913" s="214"/>
      <c r="B913" s="214"/>
      <c r="C913" s="214"/>
      <c r="D913" s="214"/>
      <c r="E913" s="214"/>
      <c r="F913" s="214"/>
      <c r="G913" s="214"/>
      <c r="H913" s="214"/>
      <c r="I913" s="214"/>
      <c r="J913" s="214"/>
      <c r="K913" s="214"/>
      <c r="L913" s="214"/>
      <c r="M913" s="214"/>
      <c r="N913" s="214"/>
      <c r="O913" s="214"/>
      <c r="P913" s="214"/>
      <c r="Q913" s="214"/>
      <c r="R913" s="214"/>
      <c r="S913" s="214"/>
      <c r="T913" s="214"/>
      <c r="U913" s="214"/>
      <c r="V913" s="214"/>
      <c r="W913" s="214"/>
      <c r="X913" s="214"/>
      <c r="Y913" s="214"/>
      <c r="Z913" s="214"/>
      <c r="AA913" s="214"/>
      <c r="AB913" s="214"/>
      <c r="AC913" s="214"/>
      <c r="AD913" s="214"/>
      <c r="AE913" s="214"/>
      <c r="AF913" s="214"/>
      <c r="AG913" s="214"/>
      <c r="AH913" s="214"/>
      <c r="AI913" s="214"/>
      <c r="AJ913" s="214"/>
      <c r="AK913" s="214"/>
      <c r="AL913" s="214"/>
      <c r="AM913" s="214"/>
      <c r="AN913" s="214"/>
      <c r="AO913" s="214"/>
      <c r="AP913" s="214"/>
      <c r="AQ913" s="214"/>
      <c r="AR913" s="214"/>
      <c r="AS913" s="214"/>
      <c r="AT913" s="214"/>
      <c r="AU913" s="214"/>
      <c r="AV913" s="214"/>
      <c r="AW913" s="214"/>
      <c r="AX913" s="214"/>
      <c r="AY913" s="214"/>
      <c r="AZ913" s="214"/>
      <c r="BA913" s="214"/>
      <c r="BB913" s="214"/>
      <c r="BC913" s="214"/>
      <c r="BD913" s="214"/>
      <c r="BE913" s="214"/>
      <c r="BF913" s="214"/>
      <c r="BG913" s="214"/>
      <c r="BH913" s="214"/>
      <c r="BI913" s="214"/>
      <c r="BJ913" s="214"/>
      <c r="BK913" s="214"/>
      <c r="BL913" s="214"/>
      <c r="BM913" s="214"/>
      <c r="BN913" s="214"/>
      <c r="BO913" s="214"/>
      <c r="BP913" s="214"/>
      <c r="BQ913" s="214"/>
    </row>
    <row r="914" spans="1:69" x14ac:dyDescent="0.2">
      <c r="A914" s="214"/>
      <c r="B914" s="214"/>
      <c r="C914" s="214"/>
      <c r="D914" s="214"/>
      <c r="E914" s="214"/>
      <c r="F914" s="214"/>
      <c r="G914" s="214"/>
      <c r="H914" s="214"/>
      <c r="I914" s="214"/>
      <c r="J914" s="214"/>
      <c r="K914" s="214"/>
      <c r="L914" s="214"/>
      <c r="M914" s="214"/>
      <c r="N914" s="214"/>
      <c r="O914" s="214"/>
      <c r="P914" s="214"/>
      <c r="Q914" s="214"/>
      <c r="R914" s="214"/>
      <c r="S914" s="214"/>
      <c r="T914" s="214"/>
      <c r="U914" s="214"/>
      <c r="V914" s="214"/>
      <c r="W914" s="214"/>
      <c r="X914" s="214"/>
      <c r="Y914" s="214"/>
      <c r="Z914" s="214"/>
      <c r="AA914" s="214"/>
      <c r="AB914" s="214"/>
      <c r="AC914" s="214"/>
      <c r="AD914" s="214"/>
      <c r="AE914" s="214"/>
      <c r="AF914" s="214"/>
      <c r="AG914" s="214"/>
      <c r="AH914" s="214"/>
      <c r="AI914" s="214"/>
      <c r="AJ914" s="214"/>
      <c r="AK914" s="214"/>
      <c r="AL914" s="214"/>
      <c r="AM914" s="214"/>
      <c r="AN914" s="214"/>
      <c r="AO914" s="214"/>
      <c r="AP914" s="214"/>
      <c r="AQ914" s="214"/>
      <c r="AR914" s="214"/>
      <c r="AS914" s="214"/>
      <c r="AT914" s="214"/>
      <c r="AU914" s="214"/>
      <c r="AV914" s="214"/>
      <c r="AW914" s="214"/>
      <c r="AX914" s="214"/>
      <c r="AY914" s="214"/>
      <c r="AZ914" s="214"/>
      <c r="BA914" s="214"/>
      <c r="BB914" s="214"/>
      <c r="BC914" s="214"/>
      <c r="BD914" s="214"/>
      <c r="BE914" s="214"/>
      <c r="BF914" s="214"/>
      <c r="BG914" s="214"/>
      <c r="BH914" s="214"/>
      <c r="BI914" s="214"/>
      <c r="BJ914" s="214"/>
      <c r="BK914" s="214"/>
      <c r="BL914" s="214"/>
      <c r="BM914" s="214"/>
      <c r="BN914" s="214"/>
      <c r="BO914" s="214"/>
      <c r="BP914" s="214"/>
      <c r="BQ914" s="214"/>
    </row>
    <row r="915" spans="1:69" x14ac:dyDescent="0.2">
      <c r="A915" s="214"/>
      <c r="B915" s="214"/>
      <c r="C915" s="214"/>
      <c r="D915" s="214"/>
      <c r="E915" s="214"/>
      <c r="F915" s="214"/>
      <c r="G915" s="214"/>
      <c r="H915" s="214"/>
      <c r="I915" s="214"/>
      <c r="J915" s="214"/>
      <c r="K915" s="214"/>
      <c r="L915" s="214"/>
      <c r="M915" s="214"/>
      <c r="N915" s="214"/>
      <c r="O915" s="214"/>
      <c r="P915" s="214"/>
      <c r="Q915" s="214"/>
      <c r="R915" s="214"/>
      <c r="S915" s="214"/>
      <c r="T915" s="214"/>
      <c r="U915" s="214"/>
      <c r="V915" s="214"/>
      <c r="W915" s="214"/>
      <c r="X915" s="214"/>
      <c r="Y915" s="214"/>
      <c r="Z915" s="214"/>
      <c r="AA915" s="214"/>
      <c r="AB915" s="214"/>
      <c r="AC915" s="214"/>
      <c r="AD915" s="214"/>
      <c r="AE915" s="214"/>
      <c r="AF915" s="214"/>
      <c r="AG915" s="214"/>
      <c r="AH915" s="214"/>
      <c r="AI915" s="214"/>
      <c r="AJ915" s="214"/>
      <c r="AK915" s="214"/>
      <c r="AL915" s="214"/>
      <c r="AM915" s="214"/>
      <c r="AN915" s="214"/>
      <c r="AO915" s="214"/>
      <c r="AP915" s="214"/>
      <c r="AQ915" s="214"/>
      <c r="AR915" s="214"/>
      <c r="AS915" s="214"/>
      <c r="AT915" s="214"/>
      <c r="AU915" s="214"/>
      <c r="AV915" s="214"/>
      <c r="AW915" s="214"/>
      <c r="AX915" s="214"/>
      <c r="AY915" s="214"/>
      <c r="AZ915" s="214"/>
      <c r="BA915" s="214"/>
      <c r="BB915" s="214"/>
      <c r="BC915" s="214"/>
      <c r="BD915" s="214"/>
      <c r="BE915" s="214"/>
      <c r="BF915" s="214"/>
      <c r="BG915" s="214"/>
      <c r="BH915" s="214"/>
      <c r="BI915" s="214"/>
      <c r="BJ915" s="214"/>
      <c r="BK915" s="214"/>
      <c r="BL915" s="214"/>
      <c r="BM915" s="214"/>
      <c r="BN915" s="214"/>
      <c r="BO915" s="214"/>
      <c r="BP915" s="214"/>
      <c r="BQ915" s="214"/>
    </row>
    <row r="916" spans="1:69" x14ac:dyDescent="0.2">
      <c r="A916" s="214"/>
      <c r="B916" s="214"/>
      <c r="C916" s="214"/>
      <c r="D916" s="214"/>
      <c r="E916" s="214"/>
      <c r="F916" s="214"/>
      <c r="G916" s="214"/>
      <c r="H916" s="214"/>
      <c r="I916" s="214"/>
      <c r="J916" s="214"/>
      <c r="K916" s="214"/>
      <c r="L916" s="214"/>
      <c r="M916" s="214"/>
      <c r="N916" s="214"/>
      <c r="O916" s="214"/>
      <c r="P916" s="214"/>
      <c r="Q916" s="214"/>
      <c r="R916" s="214"/>
      <c r="S916" s="214"/>
      <c r="T916" s="214"/>
      <c r="U916" s="214"/>
      <c r="V916" s="214"/>
      <c r="W916" s="214"/>
      <c r="X916" s="214"/>
      <c r="Y916" s="214"/>
      <c r="Z916" s="214"/>
      <c r="AA916" s="214"/>
      <c r="AB916" s="214"/>
      <c r="AC916" s="214"/>
      <c r="AD916" s="214"/>
      <c r="AE916" s="214"/>
      <c r="AF916" s="214"/>
      <c r="AG916" s="214"/>
      <c r="AH916" s="214"/>
      <c r="AI916" s="214"/>
      <c r="AJ916" s="214"/>
      <c r="AK916" s="214"/>
      <c r="AL916" s="214"/>
      <c r="AM916" s="214"/>
      <c r="AN916" s="214"/>
      <c r="AO916" s="214"/>
      <c r="AP916" s="214"/>
      <c r="AQ916" s="214"/>
      <c r="AR916" s="214"/>
      <c r="AS916" s="214"/>
      <c r="AT916" s="214"/>
      <c r="AU916" s="214"/>
      <c r="AV916" s="214"/>
      <c r="AW916" s="214"/>
      <c r="AX916" s="214"/>
      <c r="AY916" s="214"/>
      <c r="AZ916" s="214"/>
      <c r="BA916" s="214"/>
      <c r="BB916" s="214"/>
      <c r="BC916" s="214"/>
      <c r="BD916" s="214"/>
      <c r="BE916" s="214"/>
      <c r="BF916" s="214"/>
      <c r="BG916" s="214"/>
      <c r="BH916" s="214"/>
      <c r="BI916" s="214"/>
      <c r="BJ916" s="214"/>
      <c r="BK916" s="214"/>
      <c r="BL916" s="214"/>
      <c r="BM916" s="214"/>
      <c r="BN916" s="214"/>
      <c r="BO916" s="214"/>
      <c r="BP916" s="214"/>
      <c r="BQ916" s="214"/>
    </row>
    <row r="917" spans="1:69" x14ac:dyDescent="0.2">
      <c r="A917" s="214"/>
      <c r="B917" s="214"/>
      <c r="C917" s="214"/>
      <c r="D917" s="214"/>
      <c r="E917" s="214"/>
      <c r="F917" s="214"/>
      <c r="G917" s="214"/>
      <c r="H917" s="214"/>
      <c r="I917" s="214"/>
      <c r="J917" s="214"/>
      <c r="K917" s="214"/>
      <c r="L917" s="214"/>
      <c r="M917" s="214"/>
      <c r="N917" s="214"/>
      <c r="O917" s="214"/>
      <c r="P917" s="214"/>
      <c r="Q917" s="214"/>
      <c r="R917" s="214"/>
      <c r="S917" s="214"/>
      <c r="T917" s="214"/>
      <c r="U917" s="214"/>
      <c r="V917" s="214"/>
      <c r="W917" s="214"/>
      <c r="X917" s="214"/>
      <c r="Y917" s="214"/>
      <c r="Z917" s="214"/>
      <c r="AA917" s="214"/>
      <c r="AB917" s="214"/>
      <c r="AC917" s="214"/>
      <c r="AD917" s="214"/>
      <c r="AE917" s="214"/>
      <c r="AF917" s="214"/>
      <c r="AG917" s="214"/>
      <c r="AH917" s="214"/>
      <c r="AI917" s="214"/>
      <c r="AJ917" s="214"/>
      <c r="AK917" s="214"/>
      <c r="AL917" s="214"/>
      <c r="AM917" s="214"/>
      <c r="AN917" s="214"/>
      <c r="AO917" s="214"/>
      <c r="AP917" s="214"/>
      <c r="AQ917" s="214"/>
      <c r="AR917" s="214"/>
      <c r="AS917" s="214"/>
      <c r="AT917" s="214"/>
      <c r="AU917" s="214"/>
      <c r="AV917" s="214"/>
      <c r="AW917" s="214"/>
      <c r="AX917" s="214"/>
      <c r="AY917" s="214"/>
      <c r="AZ917" s="214"/>
      <c r="BA917" s="214"/>
      <c r="BB917" s="214"/>
      <c r="BC917" s="214"/>
      <c r="BD917" s="214"/>
      <c r="BE917" s="214"/>
      <c r="BF917" s="214"/>
      <c r="BG917" s="214"/>
      <c r="BH917" s="214"/>
      <c r="BI917" s="214"/>
      <c r="BJ917" s="214"/>
      <c r="BK917" s="214"/>
      <c r="BL917" s="214"/>
      <c r="BM917" s="214"/>
      <c r="BN917" s="214"/>
      <c r="BO917" s="214"/>
      <c r="BP917" s="214"/>
      <c r="BQ917" s="214"/>
    </row>
    <row r="918" spans="1:69" x14ac:dyDescent="0.2">
      <c r="A918" s="214"/>
      <c r="B918" s="214"/>
      <c r="C918" s="214"/>
      <c r="D918" s="214"/>
      <c r="E918" s="214"/>
      <c r="F918" s="214"/>
      <c r="G918" s="214"/>
      <c r="H918" s="214"/>
      <c r="I918" s="214"/>
      <c r="J918" s="214"/>
      <c r="K918" s="214"/>
      <c r="L918" s="214"/>
      <c r="M918" s="214"/>
      <c r="N918" s="214"/>
      <c r="O918" s="214"/>
      <c r="P918" s="214"/>
      <c r="Q918" s="214"/>
      <c r="R918" s="214"/>
      <c r="S918" s="214"/>
      <c r="T918" s="214"/>
      <c r="U918" s="214"/>
      <c r="V918" s="214"/>
      <c r="W918" s="214"/>
      <c r="X918" s="214"/>
      <c r="Y918" s="214"/>
      <c r="Z918" s="214"/>
      <c r="AA918" s="214"/>
      <c r="AB918" s="214"/>
      <c r="AC918" s="214"/>
      <c r="AD918" s="214"/>
      <c r="AE918" s="214"/>
      <c r="AF918" s="214"/>
      <c r="AG918" s="214"/>
      <c r="AH918" s="214"/>
      <c r="AI918" s="214"/>
      <c r="AJ918" s="214"/>
      <c r="AK918" s="214"/>
      <c r="AL918" s="214"/>
      <c r="AM918" s="214"/>
      <c r="AN918" s="214"/>
      <c r="AO918" s="214"/>
      <c r="AP918" s="214"/>
      <c r="AQ918" s="214"/>
      <c r="AR918" s="214"/>
      <c r="AS918" s="214"/>
      <c r="AT918" s="214"/>
      <c r="AU918" s="214"/>
      <c r="AV918" s="214"/>
      <c r="AW918" s="214"/>
      <c r="AX918" s="214"/>
      <c r="AY918" s="214"/>
      <c r="AZ918" s="214"/>
      <c r="BA918" s="214"/>
      <c r="BB918" s="214"/>
      <c r="BC918" s="214"/>
      <c r="BD918" s="214"/>
      <c r="BE918" s="214"/>
      <c r="BF918" s="214"/>
      <c r="BG918" s="214"/>
      <c r="BH918" s="214"/>
      <c r="BI918" s="214"/>
      <c r="BJ918" s="214"/>
      <c r="BK918" s="214"/>
      <c r="BL918" s="214"/>
      <c r="BM918" s="214"/>
      <c r="BN918" s="214"/>
      <c r="BO918" s="214"/>
      <c r="BP918" s="214"/>
      <c r="BQ918" s="214"/>
    </row>
    <row r="919" spans="1:69" x14ac:dyDescent="0.2">
      <c r="A919" s="214"/>
      <c r="B919" s="214"/>
      <c r="C919" s="214"/>
      <c r="D919" s="214"/>
      <c r="E919" s="214"/>
      <c r="F919" s="214"/>
      <c r="G919" s="214"/>
      <c r="H919" s="214"/>
      <c r="I919" s="214"/>
      <c r="J919" s="214"/>
      <c r="K919" s="214"/>
      <c r="L919" s="214"/>
      <c r="M919" s="214"/>
      <c r="N919" s="214"/>
      <c r="O919" s="214"/>
      <c r="P919" s="214"/>
      <c r="Q919" s="214"/>
      <c r="R919" s="214"/>
      <c r="S919" s="214"/>
      <c r="T919" s="214"/>
      <c r="U919" s="214"/>
      <c r="V919" s="214"/>
      <c r="W919" s="214"/>
      <c r="X919" s="214"/>
      <c r="Y919" s="214"/>
      <c r="Z919" s="214"/>
      <c r="AA919" s="214"/>
      <c r="AB919" s="214"/>
      <c r="AC919" s="214"/>
      <c r="AD919" s="214"/>
      <c r="AE919" s="214"/>
      <c r="AF919" s="214"/>
      <c r="AG919" s="214"/>
      <c r="AH919" s="214"/>
      <c r="AI919" s="214"/>
      <c r="AJ919" s="214"/>
      <c r="AK919" s="214"/>
      <c r="AL919" s="214"/>
      <c r="AM919" s="214"/>
      <c r="AN919" s="214"/>
      <c r="AO919" s="214"/>
      <c r="AP919" s="214"/>
      <c r="AQ919" s="214"/>
      <c r="AR919" s="214"/>
      <c r="AS919" s="214"/>
      <c r="AT919" s="214"/>
      <c r="AU919" s="214"/>
      <c r="AV919" s="214"/>
      <c r="AW919" s="214"/>
      <c r="AX919" s="214"/>
      <c r="AY919" s="214"/>
      <c r="AZ919" s="214"/>
      <c r="BA919" s="214"/>
      <c r="BB919" s="214"/>
      <c r="BC919" s="214"/>
      <c r="BD919" s="214"/>
      <c r="BE919" s="214"/>
      <c r="BF919" s="214"/>
      <c r="BG919" s="214"/>
      <c r="BH919" s="214"/>
      <c r="BI919" s="214"/>
      <c r="BJ919" s="214"/>
      <c r="BK919" s="214"/>
      <c r="BL919" s="214"/>
      <c r="BM919" s="214"/>
      <c r="BN919" s="214"/>
      <c r="BO919" s="214"/>
      <c r="BP919" s="214"/>
      <c r="BQ919" s="214"/>
    </row>
    <row r="920" spans="1:69" x14ac:dyDescent="0.2">
      <c r="A920" s="214"/>
      <c r="B920" s="214"/>
      <c r="C920" s="214"/>
      <c r="D920" s="214"/>
      <c r="E920" s="214"/>
      <c r="F920" s="214"/>
      <c r="G920" s="214"/>
      <c r="H920" s="214"/>
      <c r="I920" s="214"/>
      <c r="J920" s="214"/>
      <c r="K920" s="214"/>
      <c r="L920" s="214"/>
      <c r="M920" s="214"/>
      <c r="N920" s="214"/>
      <c r="O920" s="214"/>
      <c r="P920" s="214"/>
      <c r="Q920" s="214"/>
      <c r="R920" s="214"/>
      <c r="S920" s="214"/>
      <c r="T920" s="214"/>
      <c r="U920" s="214"/>
      <c r="V920" s="214"/>
      <c r="W920" s="214"/>
      <c r="X920" s="214"/>
      <c r="Y920" s="214"/>
      <c r="Z920" s="214"/>
      <c r="AA920" s="214"/>
      <c r="AB920" s="214"/>
      <c r="AC920" s="214"/>
      <c r="AD920" s="214"/>
      <c r="AE920" s="214"/>
      <c r="AF920" s="214"/>
      <c r="AG920" s="214"/>
      <c r="AH920" s="214"/>
      <c r="AI920" s="214"/>
      <c r="AJ920" s="214"/>
      <c r="AK920" s="214"/>
      <c r="AL920" s="214"/>
      <c r="AM920" s="214"/>
      <c r="AN920" s="214"/>
      <c r="AO920" s="214"/>
      <c r="AP920" s="214"/>
      <c r="AQ920" s="214"/>
      <c r="AR920" s="214"/>
      <c r="AS920" s="214"/>
      <c r="AT920" s="214"/>
      <c r="AU920" s="214"/>
      <c r="AV920" s="214"/>
      <c r="AW920" s="214"/>
      <c r="AX920" s="214"/>
      <c r="AY920" s="214"/>
      <c r="AZ920" s="214"/>
      <c r="BA920" s="214"/>
      <c r="BB920" s="214"/>
      <c r="BC920" s="214"/>
      <c r="BD920" s="214"/>
      <c r="BE920" s="214"/>
      <c r="BF920" s="214"/>
      <c r="BG920" s="214"/>
      <c r="BH920" s="214"/>
      <c r="BI920" s="214"/>
      <c r="BJ920" s="214"/>
      <c r="BK920" s="214"/>
      <c r="BL920" s="214"/>
      <c r="BM920" s="214"/>
      <c r="BN920" s="214"/>
      <c r="BO920" s="214"/>
      <c r="BP920" s="214"/>
      <c r="BQ920" s="214"/>
    </row>
    <row r="921" spans="1:69" x14ac:dyDescent="0.2">
      <c r="A921" s="214"/>
      <c r="B921" s="214"/>
      <c r="C921" s="214"/>
      <c r="D921" s="214"/>
      <c r="E921" s="214"/>
      <c r="F921" s="214"/>
      <c r="G921" s="214"/>
      <c r="H921" s="214"/>
      <c r="I921" s="214"/>
      <c r="J921" s="214"/>
      <c r="K921" s="214"/>
      <c r="L921" s="214"/>
      <c r="M921" s="214"/>
      <c r="N921" s="214"/>
      <c r="O921" s="214"/>
      <c r="P921" s="214"/>
      <c r="Q921" s="214"/>
      <c r="R921" s="214"/>
      <c r="S921" s="214"/>
      <c r="T921" s="214"/>
      <c r="U921" s="214"/>
      <c r="V921" s="214"/>
      <c r="W921" s="214"/>
      <c r="X921" s="214"/>
      <c r="Y921" s="214"/>
      <c r="Z921" s="214"/>
      <c r="AA921" s="214"/>
      <c r="AB921" s="214"/>
      <c r="AC921" s="214"/>
      <c r="AD921" s="214"/>
      <c r="AE921" s="214"/>
      <c r="AF921" s="214"/>
      <c r="AG921" s="214"/>
      <c r="AH921" s="214"/>
      <c r="AI921" s="214"/>
      <c r="AJ921" s="214"/>
      <c r="AK921" s="214"/>
      <c r="AL921" s="214"/>
      <c r="AM921" s="214"/>
      <c r="AN921" s="214"/>
      <c r="AO921" s="214"/>
      <c r="AP921" s="214"/>
      <c r="AQ921" s="214"/>
      <c r="AR921" s="214"/>
      <c r="AS921" s="214"/>
      <c r="AT921" s="214"/>
      <c r="AU921" s="214"/>
      <c r="AV921" s="214"/>
      <c r="AW921" s="214"/>
      <c r="AX921" s="214"/>
      <c r="AY921" s="214"/>
      <c r="AZ921" s="214"/>
      <c r="BA921" s="214"/>
      <c r="BB921" s="214"/>
      <c r="BC921" s="214"/>
      <c r="BD921" s="214"/>
      <c r="BE921" s="214"/>
      <c r="BF921" s="214"/>
      <c r="BG921" s="214"/>
      <c r="BH921" s="214"/>
      <c r="BI921" s="214"/>
      <c r="BJ921" s="214"/>
      <c r="BK921" s="214"/>
      <c r="BL921" s="214"/>
      <c r="BM921" s="214"/>
      <c r="BN921" s="214"/>
      <c r="BO921" s="214"/>
      <c r="BP921" s="214"/>
      <c r="BQ921" s="214"/>
    </row>
    <row r="922" spans="1:69" x14ac:dyDescent="0.2">
      <c r="A922" s="214"/>
      <c r="B922" s="214"/>
      <c r="C922" s="214"/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4"/>
      <c r="T922" s="214"/>
      <c r="U922" s="214"/>
      <c r="V922" s="214"/>
      <c r="W922" s="214"/>
      <c r="X922" s="214"/>
      <c r="Y922" s="214"/>
      <c r="Z922" s="214"/>
      <c r="AA922" s="214"/>
      <c r="AB922" s="214"/>
      <c r="AC922" s="214"/>
      <c r="AD922" s="214"/>
      <c r="AE922" s="214"/>
      <c r="AF922" s="214"/>
      <c r="AG922" s="214"/>
      <c r="AH922" s="214"/>
      <c r="AI922" s="214"/>
      <c r="AJ922" s="214"/>
      <c r="AK922" s="214"/>
      <c r="AL922" s="214"/>
      <c r="AM922" s="214"/>
      <c r="AN922" s="214"/>
      <c r="AO922" s="214"/>
      <c r="AP922" s="214"/>
      <c r="AQ922" s="214"/>
      <c r="AR922" s="214"/>
      <c r="AS922" s="214"/>
      <c r="AT922" s="214"/>
      <c r="AU922" s="214"/>
      <c r="AV922" s="214"/>
      <c r="AW922" s="214"/>
      <c r="AX922" s="214"/>
      <c r="AY922" s="214"/>
      <c r="AZ922" s="214"/>
      <c r="BA922" s="214"/>
      <c r="BB922" s="214"/>
      <c r="BC922" s="214"/>
      <c r="BD922" s="214"/>
      <c r="BE922" s="214"/>
      <c r="BF922" s="214"/>
      <c r="BG922" s="214"/>
      <c r="BH922" s="214"/>
      <c r="BI922" s="214"/>
      <c r="BJ922" s="214"/>
      <c r="BK922" s="214"/>
      <c r="BL922" s="214"/>
      <c r="BM922" s="214"/>
      <c r="BN922" s="214"/>
      <c r="BO922" s="214"/>
      <c r="BP922" s="214"/>
      <c r="BQ922" s="214"/>
    </row>
    <row r="923" spans="1:69" x14ac:dyDescent="0.2">
      <c r="A923" s="214"/>
      <c r="B923" s="214"/>
      <c r="C923" s="214"/>
      <c r="D923" s="214"/>
      <c r="E923" s="214"/>
      <c r="F923" s="214"/>
      <c r="G923" s="214"/>
      <c r="H923" s="214"/>
      <c r="I923" s="214"/>
      <c r="J923" s="214"/>
      <c r="K923" s="214"/>
      <c r="L923" s="214"/>
      <c r="M923" s="214"/>
      <c r="N923" s="214"/>
      <c r="O923" s="214"/>
      <c r="P923" s="214"/>
      <c r="Q923" s="214"/>
      <c r="R923" s="214"/>
      <c r="S923" s="214"/>
      <c r="T923" s="214"/>
      <c r="U923" s="214"/>
      <c r="V923" s="214"/>
      <c r="W923" s="214"/>
      <c r="X923" s="214"/>
      <c r="Y923" s="214"/>
      <c r="Z923" s="214"/>
      <c r="AA923" s="214"/>
      <c r="AB923" s="214"/>
      <c r="AC923" s="214"/>
      <c r="AD923" s="214"/>
      <c r="AE923" s="214"/>
      <c r="AF923" s="214"/>
      <c r="AG923" s="214"/>
      <c r="AH923" s="214"/>
      <c r="AI923" s="214"/>
      <c r="AJ923" s="214"/>
      <c r="AK923" s="214"/>
      <c r="AL923" s="214"/>
      <c r="AM923" s="214"/>
      <c r="AN923" s="214"/>
      <c r="AO923" s="214"/>
      <c r="AP923" s="214"/>
      <c r="AQ923" s="214"/>
      <c r="AR923" s="214"/>
      <c r="AS923" s="214"/>
      <c r="AT923" s="214"/>
      <c r="AU923" s="214"/>
      <c r="AV923" s="214"/>
      <c r="AW923" s="214"/>
      <c r="AX923" s="214"/>
      <c r="AY923" s="214"/>
      <c r="AZ923" s="214"/>
      <c r="BA923" s="214"/>
      <c r="BB923" s="214"/>
      <c r="BC923" s="214"/>
      <c r="BD923" s="214"/>
      <c r="BE923" s="214"/>
      <c r="BF923" s="214"/>
      <c r="BG923" s="214"/>
      <c r="BH923" s="214"/>
      <c r="BI923" s="214"/>
      <c r="BJ923" s="214"/>
      <c r="BK923" s="214"/>
      <c r="BL923" s="214"/>
      <c r="BM923" s="214"/>
      <c r="BN923" s="214"/>
      <c r="BO923" s="214"/>
      <c r="BP923" s="214"/>
      <c r="BQ923" s="214"/>
    </row>
    <row r="924" spans="1:69" x14ac:dyDescent="0.2">
      <c r="A924" s="214"/>
      <c r="B924" s="214"/>
      <c r="C924" s="214"/>
      <c r="D924" s="214"/>
      <c r="E924" s="214"/>
      <c r="F924" s="214"/>
      <c r="G924" s="214"/>
      <c r="H924" s="214"/>
      <c r="I924" s="214"/>
      <c r="J924" s="214"/>
      <c r="K924" s="214"/>
      <c r="L924" s="214"/>
      <c r="M924" s="214"/>
      <c r="N924" s="214"/>
      <c r="O924" s="214"/>
      <c r="P924" s="214"/>
      <c r="Q924" s="214"/>
      <c r="R924" s="214"/>
      <c r="S924" s="214"/>
      <c r="T924" s="214"/>
      <c r="U924" s="214"/>
      <c r="V924" s="214"/>
      <c r="W924" s="214"/>
      <c r="X924" s="214"/>
      <c r="Y924" s="214"/>
      <c r="Z924" s="214"/>
      <c r="AA924" s="214"/>
      <c r="AB924" s="214"/>
      <c r="AC924" s="214"/>
      <c r="AD924" s="214"/>
      <c r="AE924" s="214"/>
      <c r="AF924" s="214"/>
      <c r="AG924" s="214"/>
      <c r="AH924" s="214"/>
      <c r="AI924" s="214"/>
      <c r="AJ924" s="214"/>
      <c r="AK924" s="214"/>
      <c r="AL924" s="214"/>
      <c r="AM924" s="214"/>
      <c r="AN924" s="214"/>
      <c r="AO924" s="214"/>
      <c r="AP924" s="214"/>
      <c r="AQ924" s="214"/>
      <c r="AR924" s="214"/>
      <c r="AS924" s="214"/>
      <c r="AT924" s="214"/>
      <c r="AU924" s="214"/>
      <c r="AV924" s="214"/>
      <c r="AW924" s="214"/>
      <c r="AX924" s="214"/>
      <c r="AY924" s="214"/>
      <c r="AZ924" s="214"/>
      <c r="BA924" s="214"/>
      <c r="BB924" s="214"/>
      <c r="BC924" s="214"/>
      <c r="BD924" s="214"/>
      <c r="BE924" s="214"/>
      <c r="BF924" s="214"/>
      <c r="BG924" s="214"/>
      <c r="BH924" s="214"/>
      <c r="BI924" s="214"/>
      <c r="BJ924" s="214"/>
      <c r="BK924" s="214"/>
      <c r="BL924" s="214"/>
      <c r="BM924" s="214"/>
      <c r="BN924" s="214"/>
      <c r="BO924" s="214"/>
      <c r="BP924" s="214"/>
      <c r="BQ924" s="214"/>
    </row>
    <row r="925" spans="1:69" x14ac:dyDescent="0.2">
      <c r="A925" s="214"/>
      <c r="B925" s="214"/>
      <c r="C925" s="214"/>
      <c r="D925" s="214"/>
      <c r="E925" s="214"/>
      <c r="F925" s="214"/>
      <c r="G925" s="214"/>
      <c r="H925" s="214"/>
      <c r="I925" s="214"/>
      <c r="J925" s="214"/>
      <c r="K925" s="214"/>
      <c r="L925" s="214"/>
      <c r="M925" s="214"/>
      <c r="N925" s="214"/>
      <c r="O925" s="214"/>
      <c r="P925" s="214"/>
      <c r="Q925" s="214"/>
      <c r="R925" s="214"/>
      <c r="S925" s="214"/>
      <c r="T925" s="214"/>
      <c r="U925" s="214"/>
      <c r="V925" s="214"/>
      <c r="W925" s="214"/>
      <c r="X925" s="214"/>
      <c r="Y925" s="214"/>
      <c r="Z925" s="214"/>
      <c r="AA925" s="214"/>
      <c r="AB925" s="214"/>
      <c r="AC925" s="214"/>
      <c r="AD925" s="214"/>
      <c r="AE925" s="214"/>
      <c r="AF925" s="214"/>
      <c r="AG925" s="214"/>
      <c r="AH925" s="214"/>
      <c r="AI925" s="214"/>
      <c r="AJ925" s="214"/>
      <c r="AK925" s="214"/>
      <c r="AL925" s="214"/>
      <c r="AM925" s="214"/>
      <c r="AN925" s="214"/>
      <c r="AO925" s="214"/>
      <c r="AP925" s="214"/>
      <c r="AQ925" s="214"/>
      <c r="AR925" s="214"/>
      <c r="AS925" s="214"/>
      <c r="AT925" s="214"/>
      <c r="AU925" s="214"/>
      <c r="AV925" s="214"/>
      <c r="AW925" s="214"/>
      <c r="AX925" s="214"/>
      <c r="AY925" s="214"/>
      <c r="AZ925" s="214"/>
      <c r="BA925" s="214"/>
      <c r="BB925" s="214"/>
      <c r="BC925" s="214"/>
      <c r="BD925" s="214"/>
      <c r="BE925" s="214"/>
      <c r="BF925" s="214"/>
      <c r="BG925" s="214"/>
      <c r="BH925" s="214"/>
      <c r="BI925" s="214"/>
      <c r="BJ925" s="214"/>
      <c r="BK925" s="214"/>
      <c r="BL925" s="214"/>
      <c r="BM925" s="214"/>
      <c r="BN925" s="214"/>
      <c r="BO925" s="214"/>
      <c r="BP925" s="214"/>
      <c r="BQ925" s="214"/>
    </row>
    <row r="926" spans="1:69" x14ac:dyDescent="0.2">
      <c r="A926" s="214"/>
      <c r="B926" s="214"/>
      <c r="C926" s="214"/>
      <c r="D926" s="214"/>
      <c r="E926" s="214"/>
      <c r="F926" s="214"/>
      <c r="G926" s="214"/>
      <c r="H926" s="214"/>
      <c r="I926" s="214"/>
      <c r="J926" s="214"/>
      <c r="K926" s="214"/>
      <c r="L926" s="214"/>
      <c r="M926" s="214"/>
      <c r="N926" s="214"/>
      <c r="O926" s="214"/>
      <c r="P926" s="214"/>
      <c r="Q926" s="214"/>
      <c r="R926" s="214"/>
      <c r="S926" s="214"/>
      <c r="T926" s="214"/>
      <c r="U926" s="214"/>
      <c r="V926" s="214"/>
      <c r="W926" s="214"/>
      <c r="X926" s="214"/>
      <c r="Y926" s="214"/>
      <c r="Z926" s="214"/>
      <c r="AA926" s="214"/>
      <c r="AB926" s="214"/>
      <c r="AC926" s="214"/>
      <c r="AD926" s="214"/>
      <c r="AE926" s="214"/>
      <c r="AF926" s="214"/>
      <c r="AG926" s="214"/>
      <c r="AH926" s="214"/>
      <c r="AI926" s="214"/>
      <c r="AJ926" s="214"/>
      <c r="AK926" s="214"/>
      <c r="AL926" s="214"/>
      <c r="AM926" s="214"/>
      <c r="AN926" s="214"/>
      <c r="AO926" s="214"/>
      <c r="AP926" s="214"/>
      <c r="AQ926" s="214"/>
      <c r="AR926" s="214"/>
      <c r="AS926" s="214"/>
      <c r="AT926" s="214"/>
      <c r="AU926" s="214"/>
      <c r="AV926" s="214"/>
      <c r="AW926" s="214"/>
      <c r="AX926" s="214"/>
      <c r="AY926" s="214"/>
      <c r="AZ926" s="214"/>
      <c r="BA926" s="214"/>
      <c r="BB926" s="214"/>
      <c r="BC926" s="214"/>
      <c r="BD926" s="214"/>
      <c r="BE926" s="214"/>
      <c r="BF926" s="214"/>
      <c r="BG926" s="214"/>
      <c r="BH926" s="214"/>
      <c r="BI926" s="214"/>
      <c r="BJ926" s="214"/>
      <c r="BK926" s="214"/>
      <c r="BL926" s="214"/>
      <c r="BM926" s="214"/>
      <c r="BN926" s="214"/>
      <c r="BO926" s="214"/>
      <c r="BP926" s="214"/>
      <c r="BQ926" s="214"/>
    </row>
    <row r="927" spans="1:69" x14ac:dyDescent="0.2">
      <c r="A927" s="214"/>
      <c r="B927" s="214"/>
      <c r="C927" s="214"/>
      <c r="D927" s="214"/>
      <c r="E927" s="214"/>
      <c r="F927" s="214"/>
      <c r="G927" s="214"/>
      <c r="H927" s="214"/>
      <c r="I927" s="214"/>
      <c r="J927" s="214"/>
      <c r="K927" s="214"/>
      <c r="L927" s="214"/>
      <c r="M927" s="214"/>
      <c r="N927" s="214"/>
      <c r="O927" s="214"/>
      <c r="P927" s="214"/>
      <c r="Q927" s="214"/>
      <c r="R927" s="214"/>
      <c r="S927" s="214"/>
      <c r="T927" s="214"/>
      <c r="U927" s="214"/>
      <c r="V927" s="214"/>
      <c r="W927" s="214"/>
      <c r="X927" s="214"/>
      <c r="Y927" s="214"/>
      <c r="Z927" s="214"/>
      <c r="AA927" s="214"/>
      <c r="AB927" s="214"/>
      <c r="AC927" s="214"/>
      <c r="AD927" s="214"/>
      <c r="AE927" s="214"/>
      <c r="AF927" s="214"/>
      <c r="AG927" s="214"/>
      <c r="AH927" s="214"/>
      <c r="AI927" s="214"/>
      <c r="AJ927" s="214"/>
      <c r="AK927" s="214"/>
      <c r="AL927" s="214"/>
      <c r="AM927" s="214"/>
      <c r="AN927" s="214"/>
      <c r="AO927" s="214"/>
      <c r="AP927" s="214"/>
      <c r="AQ927" s="214"/>
      <c r="AR927" s="214"/>
      <c r="AS927" s="214"/>
      <c r="AT927" s="214"/>
      <c r="AU927" s="214"/>
      <c r="AV927" s="214"/>
      <c r="AW927" s="214"/>
      <c r="AX927" s="214"/>
      <c r="AY927" s="214"/>
      <c r="AZ927" s="214"/>
      <c r="BA927" s="214"/>
      <c r="BB927" s="214"/>
      <c r="BC927" s="214"/>
      <c r="BD927" s="214"/>
      <c r="BE927" s="214"/>
      <c r="BF927" s="214"/>
      <c r="BG927" s="214"/>
      <c r="BH927" s="214"/>
      <c r="BI927" s="214"/>
      <c r="BJ927" s="214"/>
      <c r="BK927" s="214"/>
      <c r="BL927" s="214"/>
      <c r="BM927" s="214"/>
      <c r="BN927" s="214"/>
      <c r="BO927" s="214"/>
      <c r="BP927" s="214"/>
      <c r="BQ927" s="214"/>
    </row>
    <row r="928" spans="1:69" x14ac:dyDescent="0.2">
      <c r="A928" s="214"/>
      <c r="B928" s="214"/>
      <c r="C928" s="214"/>
      <c r="D928" s="214"/>
      <c r="E928" s="214"/>
      <c r="F928" s="214"/>
      <c r="G928" s="214"/>
      <c r="H928" s="214"/>
      <c r="I928" s="214"/>
      <c r="J928" s="214"/>
      <c r="K928" s="214"/>
      <c r="L928" s="214"/>
      <c r="M928" s="214"/>
      <c r="N928" s="214"/>
      <c r="O928" s="214"/>
      <c r="P928" s="214"/>
      <c r="Q928" s="214"/>
      <c r="R928" s="214"/>
      <c r="S928" s="214"/>
      <c r="T928" s="214"/>
      <c r="U928" s="214"/>
      <c r="V928" s="214"/>
      <c r="W928" s="214"/>
      <c r="X928" s="214"/>
      <c r="Y928" s="214"/>
      <c r="Z928" s="214"/>
      <c r="AA928" s="214"/>
      <c r="AB928" s="214"/>
      <c r="AC928" s="214"/>
      <c r="AD928" s="214"/>
      <c r="AE928" s="214"/>
      <c r="AF928" s="214"/>
      <c r="AG928" s="214"/>
      <c r="AH928" s="214"/>
      <c r="AI928" s="214"/>
      <c r="AJ928" s="214"/>
      <c r="AK928" s="214"/>
      <c r="AL928" s="214"/>
      <c r="AM928" s="214"/>
      <c r="AN928" s="214"/>
      <c r="AO928" s="214"/>
      <c r="AP928" s="214"/>
      <c r="AQ928" s="214"/>
      <c r="AR928" s="214"/>
      <c r="AS928" s="214"/>
      <c r="AT928" s="214"/>
      <c r="AU928" s="214"/>
      <c r="AV928" s="214"/>
      <c r="AW928" s="214"/>
      <c r="AX928" s="214"/>
      <c r="AY928" s="214"/>
      <c r="AZ928" s="214"/>
      <c r="BA928" s="214"/>
      <c r="BB928" s="214"/>
      <c r="BC928" s="214"/>
      <c r="BD928" s="214"/>
      <c r="BE928" s="214"/>
      <c r="BF928" s="214"/>
      <c r="BG928" s="214"/>
      <c r="BH928" s="214"/>
      <c r="BI928" s="214"/>
      <c r="BJ928" s="214"/>
      <c r="BK928" s="214"/>
      <c r="BL928" s="214"/>
      <c r="BM928" s="214"/>
      <c r="BN928" s="214"/>
      <c r="BO928" s="214"/>
      <c r="BP928" s="214"/>
      <c r="BQ928" s="214"/>
    </row>
    <row r="929" spans="1:69" x14ac:dyDescent="0.2">
      <c r="A929" s="214"/>
      <c r="B929" s="214"/>
      <c r="C929" s="214"/>
      <c r="D929" s="214"/>
      <c r="E929" s="214"/>
      <c r="F929" s="214"/>
      <c r="G929" s="214"/>
      <c r="H929" s="214"/>
      <c r="I929" s="214"/>
      <c r="J929" s="214"/>
      <c r="K929" s="214"/>
      <c r="L929" s="214"/>
      <c r="M929" s="214"/>
      <c r="N929" s="214"/>
      <c r="O929" s="214"/>
      <c r="P929" s="214"/>
      <c r="Q929" s="214"/>
      <c r="R929" s="214"/>
      <c r="S929" s="214"/>
      <c r="T929" s="214"/>
      <c r="U929" s="214"/>
      <c r="V929" s="214"/>
      <c r="W929" s="214"/>
      <c r="X929" s="214"/>
      <c r="Y929" s="214"/>
      <c r="Z929" s="214"/>
      <c r="AA929" s="214"/>
      <c r="AB929" s="214"/>
      <c r="AC929" s="214"/>
      <c r="AD929" s="214"/>
      <c r="AE929" s="214"/>
      <c r="AF929" s="214"/>
      <c r="AG929" s="214"/>
      <c r="AH929" s="214"/>
      <c r="AI929" s="214"/>
      <c r="AJ929" s="214"/>
      <c r="AK929" s="214"/>
      <c r="AL929" s="214"/>
      <c r="AM929" s="214"/>
      <c r="AN929" s="214"/>
      <c r="AO929" s="214"/>
      <c r="AP929" s="214"/>
      <c r="AQ929" s="214"/>
      <c r="AR929" s="214"/>
      <c r="AS929" s="214"/>
      <c r="AT929" s="214"/>
      <c r="AU929" s="214"/>
      <c r="AV929" s="214"/>
      <c r="AW929" s="214"/>
      <c r="AX929" s="214"/>
      <c r="AY929" s="214"/>
      <c r="AZ929" s="214"/>
      <c r="BA929" s="214"/>
      <c r="BB929" s="214"/>
      <c r="BC929" s="214"/>
      <c r="BD929" s="214"/>
      <c r="BE929" s="214"/>
      <c r="BF929" s="214"/>
      <c r="BG929" s="214"/>
      <c r="BH929" s="214"/>
      <c r="BI929" s="214"/>
      <c r="BJ929" s="214"/>
      <c r="BK929" s="214"/>
      <c r="BL929" s="214"/>
      <c r="BM929" s="214"/>
      <c r="BN929" s="214"/>
      <c r="BO929" s="214"/>
      <c r="BP929" s="214"/>
      <c r="BQ929" s="214"/>
    </row>
    <row r="930" spans="1:69" x14ac:dyDescent="0.2">
      <c r="A930" s="214"/>
      <c r="B930" s="214"/>
      <c r="C930" s="214"/>
      <c r="D930" s="214"/>
      <c r="E930" s="214"/>
      <c r="F930" s="214"/>
      <c r="G930" s="214"/>
      <c r="H930" s="214"/>
      <c r="I930" s="214"/>
      <c r="J930" s="214"/>
      <c r="K930" s="214"/>
      <c r="L930" s="214"/>
      <c r="M930" s="214"/>
      <c r="N930" s="214"/>
      <c r="O930" s="214"/>
      <c r="P930" s="214"/>
      <c r="Q930" s="214"/>
      <c r="R930" s="214"/>
      <c r="S930" s="214"/>
      <c r="T930" s="214"/>
      <c r="U930" s="214"/>
      <c r="V930" s="214"/>
      <c r="W930" s="214"/>
      <c r="X930" s="214"/>
      <c r="Y930" s="214"/>
      <c r="Z930" s="214"/>
      <c r="AA930" s="214"/>
      <c r="AB930" s="214"/>
      <c r="AC930" s="214"/>
      <c r="AD930" s="214"/>
      <c r="AE930" s="214"/>
      <c r="AF930" s="214"/>
      <c r="AG930" s="214"/>
      <c r="AH930" s="214"/>
      <c r="AI930" s="214"/>
      <c r="AJ930" s="214"/>
      <c r="AK930" s="214"/>
      <c r="AL930" s="214"/>
      <c r="AM930" s="214"/>
      <c r="AN930" s="214"/>
      <c r="AO930" s="214"/>
      <c r="AP930" s="214"/>
      <c r="AQ930" s="214"/>
      <c r="AR930" s="214"/>
      <c r="AS930" s="214"/>
      <c r="AT930" s="214"/>
      <c r="AU930" s="214"/>
      <c r="AV930" s="214"/>
      <c r="AW930" s="214"/>
      <c r="AX930" s="214"/>
      <c r="AY930" s="214"/>
      <c r="AZ930" s="214"/>
      <c r="BA930" s="214"/>
      <c r="BB930" s="214"/>
      <c r="BC930" s="214"/>
      <c r="BD930" s="214"/>
      <c r="BE930" s="214"/>
      <c r="BF930" s="214"/>
      <c r="BG930" s="214"/>
      <c r="BH930" s="214"/>
      <c r="BI930" s="214"/>
      <c r="BJ930" s="214"/>
      <c r="BK930" s="214"/>
      <c r="BL930" s="214"/>
      <c r="BM930" s="214"/>
      <c r="BN930" s="214"/>
      <c r="BO930" s="214"/>
      <c r="BP930" s="214"/>
      <c r="BQ930" s="214"/>
    </row>
    <row r="931" spans="1:69" x14ac:dyDescent="0.2">
      <c r="A931" s="214"/>
      <c r="B931" s="214"/>
      <c r="C931" s="214"/>
      <c r="D931" s="214"/>
      <c r="E931" s="214"/>
      <c r="F931" s="214"/>
      <c r="G931" s="214"/>
      <c r="H931" s="214"/>
      <c r="I931" s="214"/>
      <c r="J931" s="214"/>
      <c r="K931" s="214"/>
      <c r="L931" s="214"/>
      <c r="M931" s="214"/>
      <c r="N931" s="214"/>
      <c r="O931" s="214"/>
      <c r="P931" s="214"/>
      <c r="Q931" s="214"/>
      <c r="R931" s="214"/>
      <c r="S931" s="214"/>
      <c r="T931" s="214"/>
      <c r="U931" s="214"/>
      <c r="V931" s="214"/>
      <c r="W931" s="214"/>
      <c r="X931" s="214"/>
      <c r="Y931" s="214"/>
      <c r="Z931" s="214"/>
      <c r="AA931" s="214"/>
      <c r="AB931" s="214"/>
      <c r="AC931" s="214"/>
      <c r="AD931" s="214"/>
      <c r="AE931" s="214"/>
      <c r="AF931" s="214"/>
      <c r="AG931" s="214"/>
      <c r="AH931" s="214"/>
      <c r="AI931" s="214"/>
      <c r="AJ931" s="214"/>
      <c r="AK931" s="214"/>
      <c r="AL931" s="214"/>
      <c r="AM931" s="214"/>
      <c r="AN931" s="214"/>
      <c r="AO931" s="214"/>
      <c r="AP931" s="214"/>
      <c r="AQ931" s="214"/>
      <c r="AR931" s="214"/>
      <c r="AS931" s="214"/>
      <c r="AT931" s="214"/>
      <c r="AU931" s="214"/>
      <c r="AV931" s="214"/>
      <c r="AW931" s="214"/>
      <c r="AX931" s="214"/>
      <c r="AY931" s="214"/>
      <c r="AZ931" s="214"/>
      <c r="BA931" s="214"/>
      <c r="BB931" s="214"/>
      <c r="BC931" s="214"/>
      <c r="BD931" s="214"/>
      <c r="BE931" s="214"/>
      <c r="BF931" s="214"/>
      <c r="BG931" s="214"/>
      <c r="BH931" s="214"/>
      <c r="BI931" s="214"/>
      <c r="BJ931" s="214"/>
      <c r="BK931" s="214"/>
      <c r="BL931" s="214"/>
      <c r="BM931" s="214"/>
      <c r="BN931" s="214"/>
      <c r="BO931" s="214"/>
      <c r="BP931" s="214"/>
      <c r="BQ931" s="214"/>
    </row>
    <row r="932" spans="1:69" x14ac:dyDescent="0.2">
      <c r="A932" s="214"/>
      <c r="B932" s="214"/>
      <c r="C932" s="214"/>
      <c r="D932" s="214"/>
      <c r="E932" s="214"/>
      <c r="F932" s="214"/>
      <c r="G932" s="214"/>
      <c r="H932" s="214"/>
      <c r="I932" s="214"/>
      <c r="J932" s="214"/>
      <c r="K932" s="214"/>
      <c r="L932" s="214"/>
      <c r="M932" s="214"/>
      <c r="N932" s="214"/>
      <c r="O932" s="214"/>
      <c r="P932" s="214"/>
      <c r="Q932" s="214"/>
      <c r="R932" s="214"/>
      <c r="S932" s="214"/>
      <c r="T932" s="214"/>
      <c r="U932" s="214"/>
      <c r="V932" s="214"/>
      <c r="W932" s="214"/>
      <c r="X932" s="214"/>
      <c r="Y932" s="214"/>
      <c r="Z932" s="214"/>
      <c r="AA932" s="214"/>
      <c r="AB932" s="214"/>
      <c r="AC932" s="214"/>
      <c r="AD932" s="214"/>
      <c r="AE932" s="214"/>
      <c r="AF932" s="214"/>
      <c r="AG932" s="214"/>
      <c r="AH932" s="214"/>
      <c r="AI932" s="214"/>
      <c r="AJ932" s="214"/>
      <c r="AK932" s="214"/>
      <c r="AL932" s="214"/>
      <c r="AM932" s="214"/>
      <c r="AN932" s="214"/>
      <c r="AO932" s="214"/>
      <c r="AP932" s="214"/>
      <c r="AQ932" s="214"/>
      <c r="AR932" s="214"/>
      <c r="AS932" s="214"/>
      <c r="AT932" s="214"/>
      <c r="AU932" s="214"/>
      <c r="AV932" s="214"/>
      <c r="AW932" s="214"/>
      <c r="AX932" s="214"/>
      <c r="AY932" s="214"/>
      <c r="AZ932" s="214"/>
      <c r="BA932" s="214"/>
      <c r="BB932" s="214"/>
      <c r="BC932" s="214"/>
      <c r="BD932" s="214"/>
      <c r="BE932" s="214"/>
      <c r="BF932" s="214"/>
      <c r="BG932" s="214"/>
      <c r="BH932" s="214"/>
      <c r="BI932" s="214"/>
      <c r="BJ932" s="214"/>
      <c r="BK932" s="214"/>
      <c r="BL932" s="214"/>
      <c r="BM932" s="214"/>
      <c r="BN932" s="214"/>
      <c r="BO932" s="214"/>
      <c r="BP932" s="214"/>
      <c r="BQ932" s="214"/>
    </row>
    <row r="933" spans="1:69" x14ac:dyDescent="0.2">
      <c r="A933" s="214"/>
      <c r="B933" s="214"/>
      <c r="C933" s="214"/>
      <c r="D933" s="214"/>
      <c r="E933" s="214"/>
      <c r="F933" s="214"/>
      <c r="G933" s="214"/>
      <c r="H933" s="214"/>
      <c r="I933" s="214"/>
      <c r="J933" s="214"/>
      <c r="K933" s="214"/>
      <c r="L933" s="214"/>
      <c r="M933" s="214"/>
      <c r="N933" s="214"/>
      <c r="O933" s="214"/>
      <c r="P933" s="214"/>
      <c r="Q933" s="214"/>
      <c r="R933" s="214"/>
      <c r="S933" s="214"/>
      <c r="T933" s="214"/>
      <c r="U933" s="214"/>
      <c r="V933" s="214"/>
      <c r="W933" s="214"/>
      <c r="X933" s="214"/>
      <c r="Y933" s="214"/>
      <c r="Z933" s="214"/>
      <c r="AA933" s="214"/>
      <c r="AB933" s="214"/>
      <c r="AC933" s="214"/>
      <c r="AD933" s="214"/>
      <c r="AE933" s="214"/>
      <c r="AF933" s="214"/>
      <c r="AG933" s="214"/>
      <c r="AH933" s="214"/>
      <c r="AI933" s="214"/>
      <c r="AJ933" s="214"/>
      <c r="AK933" s="214"/>
      <c r="AL933" s="214"/>
      <c r="AM933" s="214"/>
      <c r="AN933" s="214"/>
      <c r="AO933" s="214"/>
      <c r="AP933" s="214"/>
      <c r="AQ933" s="214"/>
      <c r="AR933" s="214"/>
      <c r="AS933" s="214"/>
      <c r="AT933" s="214"/>
      <c r="AU933" s="214"/>
      <c r="AV933" s="214"/>
      <c r="AW933" s="214"/>
      <c r="AX933" s="214"/>
      <c r="AY933" s="214"/>
      <c r="AZ933" s="214"/>
      <c r="BA933" s="214"/>
      <c r="BB933" s="214"/>
      <c r="BC933" s="214"/>
      <c r="BD933" s="214"/>
      <c r="BE933" s="214"/>
      <c r="BF933" s="214"/>
      <c r="BG933" s="214"/>
      <c r="BH933" s="214"/>
      <c r="BI933" s="214"/>
      <c r="BJ933" s="214"/>
      <c r="BK933" s="214"/>
      <c r="BL933" s="214"/>
      <c r="BM933" s="214"/>
      <c r="BN933" s="214"/>
      <c r="BO933" s="214"/>
      <c r="BP933" s="214"/>
      <c r="BQ933" s="214"/>
    </row>
    <row r="934" spans="1:69" x14ac:dyDescent="0.2">
      <c r="A934" s="214"/>
      <c r="B934" s="214"/>
      <c r="C934" s="214"/>
      <c r="D934" s="214"/>
      <c r="E934" s="214"/>
      <c r="F934" s="214"/>
      <c r="G934" s="214"/>
      <c r="H934" s="214"/>
      <c r="I934" s="214"/>
      <c r="J934" s="214"/>
      <c r="K934" s="214"/>
      <c r="L934" s="214"/>
      <c r="M934" s="214"/>
      <c r="N934" s="214"/>
      <c r="O934" s="214"/>
      <c r="P934" s="214"/>
      <c r="Q934" s="214"/>
      <c r="R934" s="214"/>
      <c r="S934" s="214"/>
      <c r="T934" s="214"/>
      <c r="U934" s="214"/>
      <c r="V934" s="214"/>
      <c r="W934" s="214"/>
      <c r="X934" s="214"/>
      <c r="Y934" s="214"/>
      <c r="Z934" s="214"/>
      <c r="AA934" s="214"/>
      <c r="AB934" s="214"/>
      <c r="AC934" s="214"/>
      <c r="AD934" s="214"/>
      <c r="AE934" s="214"/>
      <c r="AF934" s="214"/>
      <c r="AG934" s="214"/>
      <c r="AH934" s="214"/>
      <c r="AI934" s="214"/>
      <c r="AJ934" s="214"/>
      <c r="AK934" s="214"/>
      <c r="AL934" s="214"/>
      <c r="AM934" s="214"/>
      <c r="AN934" s="214"/>
      <c r="AO934" s="214"/>
      <c r="AP934" s="214"/>
      <c r="AQ934" s="214"/>
      <c r="AR934" s="214"/>
      <c r="AS934" s="214"/>
      <c r="AT934" s="214"/>
      <c r="AU934" s="214"/>
      <c r="AV934" s="214"/>
      <c r="AW934" s="214"/>
      <c r="AX934" s="214"/>
      <c r="AY934" s="214"/>
      <c r="AZ934" s="214"/>
      <c r="BA934" s="214"/>
      <c r="BB934" s="214"/>
      <c r="BC934" s="214"/>
      <c r="BD934" s="214"/>
      <c r="BE934" s="214"/>
      <c r="BF934" s="214"/>
      <c r="BG934" s="214"/>
      <c r="BH934" s="214"/>
      <c r="BI934" s="214"/>
      <c r="BJ934" s="214"/>
      <c r="BK934" s="214"/>
      <c r="BL934" s="214"/>
      <c r="BM934" s="214"/>
      <c r="BN934" s="214"/>
      <c r="BO934" s="214"/>
      <c r="BP934" s="214"/>
      <c r="BQ934" s="214"/>
    </row>
    <row r="935" spans="1:69" x14ac:dyDescent="0.2">
      <c r="A935" s="214"/>
      <c r="B935" s="214"/>
      <c r="C935" s="214"/>
      <c r="D935" s="214"/>
      <c r="E935" s="214"/>
      <c r="F935" s="214"/>
      <c r="G935" s="214"/>
      <c r="H935" s="214"/>
      <c r="I935" s="214"/>
      <c r="J935" s="214"/>
      <c r="K935" s="214"/>
      <c r="L935" s="214"/>
      <c r="M935" s="214"/>
      <c r="N935" s="214"/>
      <c r="O935" s="214"/>
      <c r="P935" s="214"/>
      <c r="Q935" s="214"/>
      <c r="R935" s="214"/>
      <c r="S935" s="214"/>
      <c r="T935" s="214"/>
      <c r="U935" s="214"/>
      <c r="V935" s="214"/>
      <c r="W935" s="214"/>
      <c r="X935" s="214"/>
      <c r="Y935" s="214"/>
      <c r="Z935" s="214"/>
      <c r="AA935" s="214"/>
      <c r="AB935" s="214"/>
      <c r="AC935" s="214"/>
      <c r="AD935" s="214"/>
      <c r="AE935" s="214"/>
      <c r="AF935" s="214"/>
      <c r="AG935" s="214"/>
      <c r="AH935" s="214"/>
      <c r="AI935" s="214"/>
      <c r="AJ935" s="214"/>
      <c r="AK935" s="214"/>
      <c r="AL935" s="214"/>
      <c r="AM935" s="214"/>
      <c r="AN935" s="214"/>
      <c r="AO935" s="214"/>
      <c r="AP935" s="214"/>
      <c r="AQ935" s="214"/>
      <c r="AR935" s="214"/>
      <c r="AS935" s="214"/>
      <c r="AT935" s="214"/>
      <c r="AU935" s="214"/>
      <c r="AV935" s="214"/>
      <c r="AW935" s="214"/>
      <c r="AX935" s="214"/>
      <c r="AY935" s="214"/>
      <c r="AZ935" s="214"/>
      <c r="BA935" s="214"/>
      <c r="BB935" s="214"/>
      <c r="BC935" s="214"/>
      <c r="BD935" s="214"/>
      <c r="BE935" s="214"/>
      <c r="BF935" s="214"/>
      <c r="BG935" s="214"/>
      <c r="BH935" s="214"/>
      <c r="BI935" s="214"/>
      <c r="BJ935" s="214"/>
      <c r="BK935" s="214"/>
      <c r="BL935" s="214"/>
      <c r="BM935" s="214"/>
      <c r="BN935" s="214"/>
      <c r="BO935" s="214"/>
      <c r="BP935" s="214"/>
      <c r="BQ935" s="214"/>
    </row>
    <row r="936" spans="1:69" x14ac:dyDescent="0.2">
      <c r="A936" s="214"/>
      <c r="B936" s="214"/>
      <c r="C936" s="214"/>
      <c r="D936" s="214"/>
      <c r="E936" s="214"/>
      <c r="F936" s="214"/>
      <c r="G936" s="214"/>
      <c r="H936" s="214"/>
      <c r="I936" s="214"/>
      <c r="J936" s="214"/>
      <c r="K936" s="214"/>
      <c r="L936" s="214"/>
      <c r="M936" s="214"/>
      <c r="N936" s="214"/>
      <c r="O936" s="214"/>
      <c r="P936" s="214"/>
      <c r="Q936" s="214"/>
      <c r="R936" s="214"/>
      <c r="S936" s="214"/>
      <c r="T936" s="214"/>
      <c r="U936" s="214"/>
      <c r="V936" s="214"/>
      <c r="W936" s="214"/>
      <c r="X936" s="214"/>
      <c r="Y936" s="214"/>
      <c r="Z936" s="214"/>
      <c r="AA936" s="214"/>
      <c r="AB936" s="214"/>
      <c r="AC936" s="214"/>
      <c r="AD936" s="214"/>
      <c r="AE936" s="214"/>
      <c r="AF936" s="214"/>
      <c r="AG936" s="214"/>
      <c r="AH936" s="214"/>
      <c r="AI936" s="214"/>
      <c r="AJ936" s="214"/>
      <c r="AK936" s="214"/>
      <c r="AL936" s="214"/>
      <c r="AM936" s="214"/>
      <c r="AN936" s="214"/>
      <c r="AO936" s="214"/>
      <c r="AP936" s="214"/>
      <c r="AQ936" s="214"/>
      <c r="AR936" s="214"/>
      <c r="AS936" s="214"/>
      <c r="AT936" s="214"/>
      <c r="AU936" s="214"/>
      <c r="AV936" s="214"/>
      <c r="AW936" s="214"/>
      <c r="AX936" s="214"/>
      <c r="AY936" s="214"/>
      <c r="AZ936" s="214"/>
      <c r="BA936" s="214"/>
      <c r="BB936" s="214"/>
      <c r="BC936" s="214"/>
      <c r="BD936" s="214"/>
      <c r="BE936" s="214"/>
      <c r="BF936" s="214"/>
      <c r="BG936" s="214"/>
      <c r="BH936" s="214"/>
      <c r="BI936" s="214"/>
      <c r="BJ936" s="214"/>
      <c r="BK936" s="214"/>
      <c r="BL936" s="214"/>
      <c r="BM936" s="214"/>
      <c r="BN936" s="214"/>
      <c r="BO936" s="214"/>
      <c r="BP936" s="214"/>
      <c r="BQ936" s="214"/>
    </row>
    <row r="937" spans="1:69" x14ac:dyDescent="0.2">
      <c r="A937" s="214"/>
      <c r="B937" s="214"/>
      <c r="C937" s="214"/>
      <c r="D937" s="214"/>
      <c r="E937" s="214"/>
      <c r="F937" s="214"/>
      <c r="G937" s="214"/>
      <c r="H937" s="214"/>
      <c r="I937" s="214"/>
      <c r="J937" s="214"/>
      <c r="K937" s="214"/>
      <c r="L937" s="214"/>
      <c r="M937" s="214"/>
      <c r="N937" s="214"/>
      <c r="O937" s="214"/>
      <c r="P937" s="214"/>
      <c r="Q937" s="214"/>
      <c r="R937" s="214"/>
      <c r="S937" s="214"/>
      <c r="T937" s="214"/>
      <c r="U937" s="214"/>
      <c r="V937" s="214"/>
      <c r="W937" s="214"/>
      <c r="X937" s="214"/>
      <c r="Y937" s="214"/>
      <c r="Z937" s="214"/>
      <c r="AA937" s="214"/>
      <c r="AB937" s="214"/>
      <c r="AC937" s="214"/>
      <c r="AD937" s="214"/>
      <c r="AE937" s="214"/>
      <c r="AF937" s="214"/>
      <c r="AG937" s="214"/>
      <c r="AH937" s="214"/>
      <c r="AI937" s="214"/>
      <c r="AJ937" s="214"/>
      <c r="AK937" s="214"/>
      <c r="AL937" s="214"/>
      <c r="AM937" s="214"/>
      <c r="AN937" s="214"/>
      <c r="AO937" s="214"/>
      <c r="AP937" s="214"/>
      <c r="AQ937" s="214"/>
      <c r="AR937" s="214"/>
      <c r="AS937" s="214"/>
      <c r="AT937" s="214"/>
      <c r="AU937" s="214"/>
      <c r="AV937" s="214"/>
      <c r="AW937" s="214"/>
      <c r="AX937" s="214"/>
      <c r="AY937" s="214"/>
      <c r="AZ937" s="214"/>
      <c r="BA937" s="214"/>
      <c r="BB937" s="214"/>
      <c r="BC937" s="214"/>
      <c r="BD937" s="214"/>
      <c r="BE937" s="214"/>
      <c r="BF937" s="214"/>
      <c r="BG937" s="214"/>
      <c r="BH937" s="214"/>
      <c r="BI937" s="214"/>
      <c r="BJ937" s="214"/>
      <c r="BK937" s="214"/>
      <c r="BL937" s="214"/>
      <c r="BM937" s="214"/>
      <c r="BN937" s="214"/>
      <c r="BO937" s="214"/>
      <c r="BP937" s="214"/>
      <c r="BQ937" s="214"/>
    </row>
    <row r="938" spans="1:69" x14ac:dyDescent="0.2">
      <c r="A938" s="214"/>
      <c r="B938" s="214"/>
      <c r="C938" s="214"/>
      <c r="D938" s="214"/>
      <c r="E938" s="214"/>
      <c r="F938" s="214"/>
      <c r="G938" s="214"/>
      <c r="H938" s="214"/>
      <c r="I938" s="214"/>
      <c r="J938" s="214"/>
      <c r="K938" s="214"/>
      <c r="L938" s="214"/>
      <c r="M938" s="214"/>
      <c r="N938" s="214"/>
      <c r="O938" s="214"/>
      <c r="P938" s="214"/>
      <c r="Q938" s="214"/>
      <c r="R938" s="214"/>
      <c r="S938" s="214"/>
      <c r="T938" s="214"/>
      <c r="U938" s="214"/>
      <c r="V938" s="214"/>
      <c r="W938" s="214"/>
      <c r="X938" s="214"/>
      <c r="Y938" s="214"/>
      <c r="Z938" s="214"/>
      <c r="AA938" s="214"/>
      <c r="AB938" s="214"/>
      <c r="AC938" s="214"/>
      <c r="AD938" s="214"/>
      <c r="AE938" s="214"/>
      <c r="AF938" s="214"/>
      <c r="AG938" s="214"/>
      <c r="AH938" s="214"/>
      <c r="AI938" s="214"/>
      <c r="AJ938" s="214"/>
      <c r="AK938" s="214"/>
      <c r="AL938" s="214"/>
      <c r="AM938" s="214"/>
      <c r="AN938" s="214"/>
      <c r="AO938" s="214"/>
      <c r="AP938" s="214"/>
      <c r="AQ938" s="214"/>
      <c r="AR938" s="214"/>
      <c r="AS938" s="214"/>
      <c r="AT938" s="214"/>
      <c r="AU938" s="214"/>
      <c r="AV938" s="214"/>
      <c r="AW938" s="214"/>
      <c r="AX938" s="214"/>
      <c r="AY938" s="214"/>
      <c r="AZ938" s="214"/>
      <c r="BA938" s="214"/>
      <c r="BB938" s="214"/>
      <c r="BC938" s="214"/>
      <c r="BD938" s="214"/>
      <c r="BE938" s="214"/>
      <c r="BF938" s="214"/>
      <c r="BG938" s="214"/>
      <c r="BH938" s="214"/>
      <c r="BI938" s="214"/>
      <c r="BJ938" s="214"/>
      <c r="BK938" s="214"/>
      <c r="BL938" s="214"/>
      <c r="BM938" s="214"/>
      <c r="BN938" s="214"/>
      <c r="BO938" s="214"/>
      <c r="BP938" s="214"/>
      <c r="BQ938" s="214"/>
    </row>
    <row r="939" spans="1:69" x14ac:dyDescent="0.2">
      <c r="A939" s="214"/>
      <c r="B939" s="214"/>
      <c r="C939" s="214"/>
      <c r="D939" s="214"/>
      <c r="E939" s="214"/>
      <c r="F939" s="214"/>
      <c r="G939" s="214"/>
      <c r="H939" s="214"/>
      <c r="I939" s="214"/>
      <c r="J939" s="214"/>
      <c r="K939" s="214"/>
      <c r="L939" s="214"/>
      <c r="M939" s="214"/>
      <c r="N939" s="214"/>
      <c r="O939" s="214"/>
      <c r="P939" s="214"/>
      <c r="Q939" s="214"/>
      <c r="R939" s="214"/>
      <c r="S939" s="214"/>
      <c r="T939" s="214"/>
      <c r="U939" s="214"/>
      <c r="V939" s="214"/>
      <c r="W939" s="214"/>
      <c r="X939" s="214"/>
      <c r="Y939" s="214"/>
      <c r="Z939" s="214"/>
      <c r="AA939" s="214"/>
      <c r="AB939" s="214"/>
      <c r="AC939" s="214"/>
      <c r="AD939" s="214"/>
      <c r="AE939" s="214"/>
      <c r="AF939" s="214"/>
      <c r="AG939" s="214"/>
      <c r="AH939" s="214"/>
      <c r="AI939" s="214"/>
      <c r="AJ939" s="214"/>
      <c r="AK939" s="214"/>
      <c r="AL939" s="214"/>
      <c r="AM939" s="214"/>
      <c r="AN939" s="214"/>
      <c r="AO939" s="214"/>
      <c r="AP939" s="214"/>
      <c r="AQ939" s="214"/>
      <c r="AR939" s="214"/>
      <c r="AS939" s="214"/>
      <c r="AT939" s="214"/>
      <c r="AU939" s="214"/>
      <c r="AV939" s="214"/>
      <c r="AW939" s="214"/>
      <c r="AX939" s="214"/>
      <c r="AY939" s="214"/>
      <c r="AZ939" s="214"/>
      <c r="BA939" s="214"/>
      <c r="BB939" s="214"/>
      <c r="BC939" s="214"/>
      <c r="BD939" s="214"/>
      <c r="BE939" s="214"/>
      <c r="BF939" s="214"/>
      <c r="BG939" s="214"/>
      <c r="BH939" s="214"/>
      <c r="BI939" s="214"/>
      <c r="BJ939" s="214"/>
      <c r="BK939" s="214"/>
      <c r="BL939" s="214"/>
      <c r="BM939" s="214"/>
      <c r="BN939" s="214"/>
      <c r="BO939" s="214"/>
      <c r="BP939" s="214"/>
      <c r="BQ939" s="214"/>
    </row>
    <row r="940" spans="1:69" x14ac:dyDescent="0.2">
      <c r="A940" s="214"/>
      <c r="B940" s="214"/>
      <c r="C940" s="214"/>
      <c r="D940" s="214"/>
      <c r="E940" s="214"/>
      <c r="F940" s="214"/>
      <c r="G940" s="214"/>
      <c r="H940" s="214"/>
      <c r="I940" s="214"/>
      <c r="J940" s="214"/>
      <c r="K940" s="214"/>
      <c r="L940" s="214"/>
      <c r="M940" s="214"/>
      <c r="N940" s="214"/>
      <c r="O940" s="214"/>
      <c r="P940" s="214"/>
      <c r="Q940" s="214"/>
      <c r="R940" s="214"/>
      <c r="S940" s="214"/>
      <c r="T940" s="214"/>
      <c r="U940" s="214"/>
      <c r="V940" s="214"/>
      <c r="W940" s="214"/>
      <c r="X940" s="214"/>
      <c r="Y940" s="214"/>
      <c r="Z940" s="214"/>
      <c r="AA940" s="214"/>
      <c r="AB940" s="214"/>
      <c r="AC940" s="214"/>
      <c r="AD940" s="214"/>
      <c r="AE940" s="214"/>
      <c r="AF940" s="214"/>
      <c r="AG940" s="214"/>
      <c r="AH940" s="214"/>
      <c r="AI940" s="214"/>
      <c r="AJ940" s="214"/>
      <c r="AK940" s="214"/>
      <c r="AL940" s="214"/>
      <c r="AM940" s="214"/>
      <c r="AN940" s="214"/>
      <c r="AO940" s="214"/>
      <c r="AP940" s="214"/>
      <c r="AQ940" s="214"/>
      <c r="AR940" s="214"/>
      <c r="AS940" s="214"/>
      <c r="AT940" s="214"/>
      <c r="AU940" s="214"/>
      <c r="AV940" s="214"/>
      <c r="AW940" s="214"/>
      <c r="AX940" s="214"/>
      <c r="AY940" s="214"/>
      <c r="AZ940" s="214"/>
      <c r="BA940" s="214"/>
      <c r="BB940" s="214"/>
      <c r="BC940" s="214"/>
      <c r="BD940" s="214"/>
      <c r="BE940" s="214"/>
      <c r="BF940" s="214"/>
      <c r="BG940" s="214"/>
      <c r="BH940" s="214"/>
      <c r="BI940" s="214"/>
      <c r="BJ940" s="214"/>
      <c r="BK940" s="214"/>
      <c r="BL940" s="214"/>
      <c r="BM940" s="214"/>
      <c r="BN940" s="214"/>
      <c r="BO940" s="214"/>
      <c r="BP940" s="214"/>
      <c r="BQ940" s="214"/>
    </row>
    <row r="941" spans="1:69" x14ac:dyDescent="0.2">
      <c r="A941" s="214"/>
      <c r="B941" s="214"/>
      <c r="C941" s="214"/>
      <c r="D941" s="214"/>
      <c r="E941" s="214"/>
      <c r="F941" s="214"/>
      <c r="G941" s="214"/>
      <c r="H941" s="214"/>
      <c r="I941" s="214"/>
      <c r="J941" s="214"/>
      <c r="K941" s="214"/>
      <c r="L941" s="214"/>
      <c r="M941" s="214"/>
      <c r="N941" s="214"/>
      <c r="O941" s="214"/>
      <c r="P941" s="214"/>
      <c r="Q941" s="214"/>
      <c r="R941" s="214"/>
      <c r="S941" s="214"/>
      <c r="T941" s="214"/>
      <c r="U941" s="214"/>
      <c r="V941" s="214"/>
      <c r="W941" s="214"/>
      <c r="X941" s="214"/>
      <c r="Y941" s="214"/>
      <c r="Z941" s="214"/>
      <c r="AA941" s="214"/>
      <c r="AB941" s="214"/>
      <c r="AC941" s="214"/>
      <c r="AD941" s="214"/>
      <c r="AE941" s="214"/>
      <c r="AF941" s="214"/>
      <c r="AG941" s="214"/>
      <c r="AH941" s="214"/>
      <c r="AI941" s="214"/>
      <c r="AJ941" s="214"/>
      <c r="AK941" s="214"/>
      <c r="AL941" s="214"/>
      <c r="AM941" s="214"/>
      <c r="AN941" s="214"/>
      <c r="AO941" s="214"/>
      <c r="AP941" s="214"/>
      <c r="AQ941" s="214"/>
      <c r="AR941" s="214"/>
      <c r="AS941" s="214"/>
      <c r="AT941" s="214"/>
      <c r="AU941" s="214"/>
      <c r="AV941" s="214"/>
      <c r="AW941" s="214"/>
      <c r="AX941" s="214"/>
      <c r="AY941" s="214"/>
      <c r="AZ941" s="214"/>
      <c r="BA941" s="214"/>
      <c r="BB941" s="214"/>
      <c r="BC941" s="214"/>
      <c r="BD941" s="214"/>
      <c r="BE941" s="214"/>
      <c r="BF941" s="214"/>
      <c r="BG941" s="214"/>
      <c r="BH941" s="214"/>
      <c r="BI941" s="214"/>
      <c r="BJ941" s="214"/>
      <c r="BK941" s="214"/>
      <c r="BL941" s="214"/>
      <c r="BM941" s="214"/>
      <c r="BN941" s="214"/>
      <c r="BO941" s="214"/>
      <c r="BP941" s="214"/>
      <c r="BQ941" s="214"/>
    </row>
    <row r="942" spans="1:69" x14ac:dyDescent="0.2">
      <c r="A942" s="214"/>
      <c r="B942" s="214"/>
      <c r="C942" s="214"/>
      <c r="D942" s="214"/>
      <c r="E942" s="214"/>
      <c r="F942" s="214"/>
      <c r="G942" s="214"/>
      <c r="H942" s="214"/>
      <c r="I942" s="214"/>
      <c r="J942" s="214"/>
      <c r="K942" s="214"/>
      <c r="L942" s="214"/>
      <c r="M942" s="214"/>
      <c r="N942" s="214"/>
      <c r="O942" s="214"/>
      <c r="P942" s="214"/>
      <c r="Q942" s="214"/>
      <c r="R942" s="214"/>
      <c r="S942" s="214"/>
      <c r="T942" s="214"/>
      <c r="U942" s="214"/>
      <c r="V942" s="214"/>
      <c r="W942" s="214"/>
      <c r="X942" s="214"/>
      <c r="Y942" s="214"/>
      <c r="Z942" s="214"/>
      <c r="AA942" s="214"/>
      <c r="AB942" s="214"/>
      <c r="AC942" s="214"/>
      <c r="AD942" s="214"/>
      <c r="AE942" s="214"/>
      <c r="AF942" s="214"/>
      <c r="AG942" s="214"/>
      <c r="AH942" s="214"/>
      <c r="AI942" s="214"/>
      <c r="AJ942" s="214"/>
      <c r="AK942" s="214"/>
      <c r="AL942" s="214"/>
      <c r="AM942" s="214"/>
      <c r="AN942" s="214"/>
      <c r="AO942" s="214"/>
      <c r="AP942" s="214"/>
      <c r="AQ942" s="214"/>
      <c r="AR942" s="214"/>
      <c r="AS942" s="214"/>
      <c r="AT942" s="214"/>
      <c r="AU942" s="214"/>
      <c r="AV942" s="214"/>
      <c r="AW942" s="214"/>
      <c r="AX942" s="214"/>
      <c r="AY942" s="214"/>
      <c r="AZ942" s="214"/>
      <c r="BA942" s="214"/>
      <c r="BB942" s="214"/>
      <c r="BC942" s="214"/>
      <c r="BD942" s="214"/>
      <c r="BE942" s="214"/>
      <c r="BF942" s="214"/>
      <c r="BG942" s="214"/>
      <c r="BH942" s="214"/>
      <c r="BI942" s="214"/>
      <c r="BJ942" s="214"/>
      <c r="BK942" s="214"/>
      <c r="BL942" s="214"/>
      <c r="BM942" s="214"/>
      <c r="BN942" s="214"/>
      <c r="BO942" s="214"/>
      <c r="BP942" s="214"/>
      <c r="BQ942" s="214"/>
    </row>
    <row r="943" spans="1:69" x14ac:dyDescent="0.2">
      <c r="A943" s="214"/>
      <c r="B943" s="214"/>
      <c r="C943" s="214"/>
      <c r="D943" s="214"/>
      <c r="E943" s="214"/>
      <c r="F943" s="214"/>
      <c r="G943" s="214"/>
      <c r="H943" s="214"/>
      <c r="I943" s="214"/>
      <c r="J943" s="214"/>
      <c r="K943" s="214"/>
      <c r="L943" s="214"/>
      <c r="M943" s="214"/>
      <c r="N943" s="214"/>
      <c r="O943" s="214"/>
      <c r="P943" s="214"/>
      <c r="Q943" s="214"/>
      <c r="R943" s="214"/>
      <c r="S943" s="214"/>
      <c r="T943" s="214"/>
      <c r="U943" s="214"/>
      <c r="V943" s="214"/>
      <c r="W943" s="214"/>
      <c r="X943" s="214"/>
      <c r="Y943" s="214"/>
      <c r="Z943" s="214"/>
      <c r="AA943" s="214"/>
      <c r="AB943" s="214"/>
      <c r="AC943" s="214"/>
      <c r="AD943" s="214"/>
      <c r="AE943" s="214"/>
      <c r="AF943" s="214"/>
      <c r="AG943" s="214"/>
      <c r="AH943" s="214"/>
      <c r="AI943" s="214"/>
      <c r="AJ943" s="214"/>
      <c r="AK943" s="214"/>
      <c r="AL943" s="214"/>
      <c r="AM943" s="214"/>
      <c r="AN943" s="214"/>
      <c r="AO943" s="214"/>
      <c r="AP943" s="214"/>
      <c r="AQ943" s="214"/>
      <c r="AR943" s="214"/>
      <c r="AS943" s="214"/>
      <c r="AT943" s="214"/>
      <c r="AU943" s="214"/>
      <c r="AV943" s="214"/>
      <c r="AW943" s="214"/>
      <c r="AX943" s="214"/>
      <c r="AY943" s="214"/>
      <c r="AZ943" s="214"/>
      <c r="BA943" s="214"/>
      <c r="BB943" s="214"/>
      <c r="BC943" s="214"/>
      <c r="BD943" s="214"/>
      <c r="BE943" s="214"/>
      <c r="BF943" s="214"/>
      <c r="BG943" s="214"/>
      <c r="BH943" s="214"/>
      <c r="BI943" s="214"/>
      <c r="BJ943" s="214"/>
      <c r="BK943" s="214"/>
      <c r="BL943" s="214"/>
      <c r="BM943" s="214"/>
      <c r="BN943" s="214"/>
      <c r="BO943" s="214"/>
      <c r="BP943" s="214"/>
      <c r="BQ943" s="214"/>
    </row>
    <row r="944" spans="1:69" x14ac:dyDescent="0.2">
      <c r="A944" s="214"/>
      <c r="B944" s="214"/>
      <c r="C944" s="214"/>
      <c r="D944" s="214"/>
      <c r="E944" s="214"/>
      <c r="F944" s="214"/>
      <c r="G944" s="214"/>
      <c r="H944" s="214"/>
      <c r="I944" s="214"/>
      <c r="J944" s="214"/>
      <c r="K944" s="214"/>
      <c r="L944" s="214"/>
      <c r="M944" s="214"/>
      <c r="N944" s="214"/>
      <c r="O944" s="214"/>
      <c r="P944" s="214"/>
      <c r="Q944" s="214"/>
      <c r="R944" s="214"/>
      <c r="S944" s="214"/>
      <c r="T944" s="214"/>
      <c r="U944" s="214"/>
      <c r="V944" s="214"/>
      <c r="W944" s="214"/>
      <c r="X944" s="214"/>
      <c r="Y944" s="214"/>
      <c r="Z944" s="214"/>
      <c r="AA944" s="214"/>
      <c r="AB944" s="214"/>
      <c r="AC944" s="214"/>
      <c r="AD944" s="214"/>
      <c r="AE944" s="214"/>
      <c r="AF944" s="214"/>
      <c r="AG944" s="214"/>
      <c r="AH944" s="214"/>
      <c r="AI944" s="214"/>
      <c r="AJ944" s="214"/>
      <c r="AK944" s="214"/>
      <c r="AL944" s="214"/>
      <c r="AM944" s="214"/>
      <c r="AN944" s="214"/>
      <c r="AO944" s="214"/>
      <c r="AP944" s="214"/>
      <c r="AQ944" s="214"/>
      <c r="AR944" s="214"/>
      <c r="AS944" s="214"/>
      <c r="AT944" s="214"/>
      <c r="AU944" s="214"/>
      <c r="AV944" s="214"/>
      <c r="AW944" s="214"/>
      <c r="AX944" s="214"/>
      <c r="AY944" s="214"/>
      <c r="AZ944" s="214"/>
      <c r="BA944" s="214"/>
      <c r="BB944" s="214"/>
      <c r="BC944" s="214"/>
      <c r="BD944" s="214"/>
      <c r="BE944" s="214"/>
      <c r="BF944" s="214"/>
      <c r="BG944" s="214"/>
      <c r="BH944" s="214"/>
      <c r="BI944" s="214"/>
      <c r="BJ944" s="214"/>
      <c r="BK944" s="214"/>
      <c r="BL944" s="214"/>
      <c r="BM944" s="214"/>
      <c r="BN944" s="214"/>
      <c r="BO944" s="214"/>
      <c r="BP944" s="214"/>
      <c r="BQ944" s="214"/>
    </row>
    <row r="945" spans="1:69" x14ac:dyDescent="0.2">
      <c r="A945" s="214"/>
      <c r="B945" s="214"/>
      <c r="C945" s="214"/>
      <c r="D945" s="214"/>
      <c r="E945" s="214"/>
      <c r="F945" s="214"/>
      <c r="G945" s="214"/>
      <c r="H945" s="214"/>
      <c r="I945" s="214"/>
      <c r="J945" s="214"/>
      <c r="K945" s="214"/>
      <c r="L945" s="214"/>
      <c r="M945" s="214"/>
      <c r="N945" s="214"/>
      <c r="O945" s="214"/>
      <c r="P945" s="214"/>
      <c r="Q945" s="214"/>
      <c r="R945" s="214"/>
      <c r="S945" s="214"/>
      <c r="T945" s="214"/>
      <c r="U945" s="214"/>
      <c r="V945" s="214"/>
      <c r="W945" s="214"/>
      <c r="X945" s="214"/>
      <c r="Y945" s="214"/>
      <c r="Z945" s="214"/>
      <c r="AA945" s="214"/>
      <c r="AB945" s="214"/>
      <c r="AC945" s="214"/>
      <c r="AD945" s="214"/>
      <c r="AE945" s="214"/>
      <c r="AF945" s="214"/>
      <c r="AG945" s="214"/>
      <c r="AH945" s="214"/>
      <c r="AI945" s="214"/>
      <c r="AJ945" s="214"/>
      <c r="AK945" s="214"/>
      <c r="AL945" s="214"/>
      <c r="AM945" s="214"/>
      <c r="AN945" s="214"/>
      <c r="AO945" s="214"/>
      <c r="AP945" s="214"/>
      <c r="AQ945" s="214"/>
      <c r="AR945" s="214"/>
      <c r="AS945" s="214"/>
      <c r="AT945" s="214"/>
      <c r="AU945" s="214"/>
      <c r="AV945" s="214"/>
      <c r="AW945" s="214"/>
      <c r="AX945" s="214"/>
      <c r="AY945" s="214"/>
      <c r="AZ945" s="214"/>
      <c r="BA945" s="214"/>
      <c r="BB945" s="214"/>
      <c r="BC945" s="214"/>
      <c r="BD945" s="214"/>
      <c r="BE945" s="214"/>
      <c r="BF945" s="214"/>
      <c r="BG945" s="214"/>
      <c r="BH945" s="214"/>
      <c r="BI945" s="214"/>
      <c r="BJ945" s="214"/>
      <c r="BK945" s="214"/>
      <c r="BL945" s="214"/>
      <c r="BM945" s="214"/>
      <c r="BN945" s="214"/>
      <c r="BO945" s="214"/>
      <c r="BP945" s="214"/>
      <c r="BQ945" s="214"/>
    </row>
    <row r="946" spans="1:69" x14ac:dyDescent="0.2">
      <c r="A946" s="214"/>
      <c r="B946" s="214"/>
      <c r="C946" s="214"/>
      <c r="D946" s="214"/>
      <c r="E946" s="214"/>
      <c r="F946" s="214"/>
      <c r="G946" s="214"/>
      <c r="H946" s="214"/>
      <c r="I946" s="214"/>
      <c r="J946" s="214"/>
      <c r="K946" s="214"/>
      <c r="L946" s="214"/>
      <c r="M946" s="214"/>
      <c r="N946" s="214"/>
      <c r="O946" s="214"/>
      <c r="P946" s="214"/>
      <c r="Q946" s="214"/>
      <c r="R946" s="214"/>
      <c r="S946" s="214"/>
      <c r="T946" s="214"/>
      <c r="U946" s="214"/>
      <c r="V946" s="214"/>
      <c r="W946" s="214"/>
      <c r="X946" s="214"/>
      <c r="Y946" s="214"/>
      <c r="Z946" s="214"/>
      <c r="AA946" s="214"/>
      <c r="AB946" s="214"/>
      <c r="AC946" s="214"/>
      <c r="AD946" s="214"/>
      <c r="AE946" s="214"/>
      <c r="AF946" s="214"/>
      <c r="AG946" s="214"/>
      <c r="AH946" s="214"/>
      <c r="AI946" s="214"/>
      <c r="AJ946" s="214"/>
      <c r="AK946" s="214"/>
      <c r="AL946" s="214"/>
      <c r="AM946" s="214"/>
      <c r="AN946" s="214"/>
      <c r="AO946" s="214"/>
      <c r="AP946" s="214"/>
      <c r="AQ946" s="214"/>
      <c r="AR946" s="214"/>
      <c r="AS946" s="214"/>
      <c r="AT946" s="214"/>
      <c r="AU946" s="214"/>
      <c r="AV946" s="214"/>
      <c r="AW946" s="214"/>
      <c r="AX946" s="214"/>
      <c r="AY946" s="214"/>
      <c r="AZ946" s="214"/>
      <c r="BA946" s="214"/>
      <c r="BB946" s="214"/>
      <c r="BC946" s="214"/>
      <c r="BD946" s="214"/>
      <c r="BE946" s="214"/>
      <c r="BF946" s="214"/>
      <c r="BG946" s="214"/>
      <c r="BH946" s="214"/>
      <c r="BI946" s="214"/>
      <c r="BJ946" s="214"/>
      <c r="BK946" s="214"/>
      <c r="BL946" s="214"/>
      <c r="BM946" s="214"/>
      <c r="BN946" s="214"/>
      <c r="BO946" s="214"/>
      <c r="BP946" s="214"/>
      <c r="BQ946" s="214"/>
    </row>
    <row r="947" spans="1:69" x14ac:dyDescent="0.2">
      <c r="A947" s="214"/>
      <c r="B947" s="214"/>
      <c r="C947" s="214"/>
      <c r="D947" s="214"/>
      <c r="E947" s="214"/>
      <c r="F947" s="214"/>
      <c r="G947" s="214"/>
      <c r="H947" s="214"/>
      <c r="I947" s="214"/>
      <c r="J947" s="214"/>
      <c r="K947" s="214"/>
      <c r="L947" s="214"/>
      <c r="M947" s="214"/>
      <c r="N947" s="214"/>
      <c r="O947" s="214"/>
      <c r="P947" s="214"/>
      <c r="Q947" s="214"/>
      <c r="R947" s="214"/>
      <c r="S947" s="214"/>
      <c r="T947" s="214"/>
      <c r="U947" s="214"/>
      <c r="V947" s="214"/>
      <c r="W947" s="214"/>
      <c r="X947" s="214"/>
      <c r="Y947" s="214"/>
      <c r="Z947" s="214"/>
      <c r="AA947" s="214"/>
      <c r="AB947" s="214"/>
      <c r="AC947" s="214"/>
      <c r="AD947" s="214"/>
      <c r="AE947" s="214"/>
      <c r="AF947" s="214"/>
      <c r="AG947" s="214"/>
      <c r="AH947" s="214"/>
      <c r="AI947" s="214"/>
      <c r="AJ947" s="214"/>
      <c r="AK947" s="214"/>
      <c r="AL947" s="214"/>
      <c r="AM947" s="214"/>
      <c r="AN947" s="214"/>
      <c r="AO947" s="214"/>
      <c r="AP947" s="214"/>
      <c r="AQ947" s="214"/>
      <c r="AR947" s="214"/>
      <c r="AS947" s="214"/>
      <c r="AT947" s="214"/>
      <c r="AU947" s="214"/>
      <c r="AV947" s="214"/>
      <c r="AW947" s="214"/>
      <c r="AX947" s="214"/>
      <c r="AY947" s="214"/>
      <c r="AZ947" s="214"/>
      <c r="BA947" s="214"/>
      <c r="BB947" s="214"/>
      <c r="BC947" s="214"/>
      <c r="BD947" s="214"/>
      <c r="BE947" s="214"/>
      <c r="BF947" s="214"/>
      <c r="BG947" s="214"/>
      <c r="BH947" s="214"/>
      <c r="BI947" s="214"/>
      <c r="BJ947" s="214"/>
      <c r="BK947" s="214"/>
      <c r="BL947" s="214"/>
      <c r="BM947" s="214"/>
      <c r="BN947" s="214"/>
      <c r="BO947" s="214"/>
      <c r="BP947" s="214"/>
      <c r="BQ947" s="214"/>
    </row>
    <row r="948" spans="1:69" x14ac:dyDescent="0.2">
      <c r="A948" s="214"/>
      <c r="B948" s="214"/>
      <c r="C948" s="214"/>
      <c r="D948" s="214"/>
      <c r="E948" s="214"/>
      <c r="F948" s="214"/>
      <c r="G948" s="214"/>
      <c r="H948" s="214"/>
      <c r="I948" s="214"/>
      <c r="J948" s="214"/>
      <c r="K948" s="214"/>
      <c r="L948" s="214"/>
      <c r="M948" s="214"/>
      <c r="N948" s="214"/>
      <c r="O948" s="214"/>
      <c r="P948" s="214"/>
      <c r="Q948" s="214"/>
      <c r="R948" s="214"/>
      <c r="S948" s="214"/>
      <c r="T948" s="214"/>
      <c r="U948" s="214"/>
      <c r="V948" s="214"/>
      <c r="W948" s="214"/>
      <c r="X948" s="214"/>
      <c r="Y948" s="214"/>
      <c r="Z948" s="214"/>
      <c r="AA948" s="214"/>
      <c r="AB948" s="214"/>
      <c r="AC948" s="214"/>
      <c r="AD948" s="214"/>
      <c r="AE948" s="214"/>
      <c r="AF948" s="214"/>
      <c r="AG948" s="214"/>
      <c r="AH948" s="214"/>
      <c r="AI948" s="214"/>
      <c r="AJ948" s="214"/>
      <c r="AK948" s="214"/>
      <c r="AL948" s="214"/>
      <c r="AM948" s="214"/>
      <c r="AN948" s="214"/>
      <c r="AO948" s="214"/>
      <c r="AP948" s="214"/>
      <c r="AQ948" s="214"/>
      <c r="AR948" s="214"/>
      <c r="AS948" s="214"/>
      <c r="AT948" s="214"/>
      <c r="AU948" s="214"/>
      <c r="AV948" s="214"/>
      <c r="AW948" s="214"/>
      <c r="AX948" s="214"/>
      <c r="AY948" s="214"/>
      <c r="AZ948" s="214"/>
      <c r="BA948" s="214"/>
      <c r="BB948" s="214"/>
      <c r="BC948" s="214"/>
      <c r="BD948" s="214"/>
      <c r="BE948" s="214"/>
      <c r="BF948" s="214"/>
      <c r="BG948" s="214"/>
      <c r="BH948" s="214"/>
      <c r="BI948" s="214"/>
      <c r="BJ948" s="214"/>
      <c r="BK948" s="214"/>
      <c r="BL948" s="214"/>
      <c r="BM948" s="214"/>
      <c r="BN948" s="214"/>
      <c r="BO948" s="214"/>
      <c r="BP948" s="214"/>
      <c r="BQ948" s="214"/>
    </row>
    <row r="949" spans="1:69" x14ac:dyDescent="0.2">
      <c r="A949" s="214"/>
      <c r="B949" s="214"/>
      <c r="C949" s="214"/>
      <c r="D949" s="214"/>
      <c r="E949" s="214"/>
      <c r="F949" s="214"/>
      <c r="G949" s="214"/>
      <c r="H949" s="214"/>
      <c r="I949" s="214"/>
      <c r="J949" s="214"/>
      <c r="K949" s="214"/>
      <c r="L949" s="214"/>
      <c r="M949" s="214"/>
      <c r="N949" s="214"/>
      <c r="O949" s="214"/>
      <c r="P949" s="214"/>
      <c r="Q949" s="214"/>
      <c r="R949" s="214"/>
      <c r="S949" s="214"/>
      <c r="T949" s="214"/>
      <c r="U949" s="214"/>
      <c r="V949" s="214"/>
      <c r="W949" s="214"/>
      <c r="X949" s="214"/>
      <c r="Y949" s="214"/>
      <c r="Z949" s="214"/>
      <c r="AA949" s="214"/>
      <c r="AB949" s="214"/>
      <c r="AC949" s="214"/>
      <c r="AD949" s="214"/>
      <c r="AE949" s="214"/>
      <c r="AF949" s="214"/>
      <c r="AG949" s="214"/>
      <c r="AH949" s="214"/>
      <c r="AI949" s="214"/>
      <c r="AJ949" s="214"/>
      <c r="AK949" s="214"/>
      <c r="AL949" s="214"/>
      <c r="AM949" s="214"/>
      <c r="AN949" s="214"/>
      <c r="AO949" s="214"/>
      <c r="AP949" s="214"/>
      <c r="AQ949" s="214"/>
      <c r="AR949" s="214"/>
      <c r="AS949" s="214"/>
      <c r="AT949" s="214"/>
      <c r="AU949" s="214"/>
      <c r="AV949" s="214"/>
      <c r="AW949" s="214"/>
      <c r="AX949" s="214"/>
      <c r="AY949" s="214"/>
      <c r="AZ949" s="214"/>
      <c r="BA949" s="214"/>
      <c r="BB949" s="214"/>
      <c r="BC949" s="214"/>
      <c r="BD949" s="214"/>
      <c r="BE949" s="214"/>
      <c r="BF949" s="214"/>
      <c r="BG949" s="214"/>
      <c r="BH949" s="214"/>
      <c r="BI949" s="214"/>
      <c r="BJ949" s="214"/>
      <c r="BK949" s="214"/>
      <c r="BL949" s="214"/>
      <c r="BM949" s="214"/>
      <c r="BN949" s="214"/>
      <c r="BO949" s="214"/>
      <c r="BP949" s="214"/>
      <c r="BQ949" s="214"/>
    </row>
    <row r="950" spans="1:69" x14ac:dyDescent="0.2">
      <c r="A950" s="214"/>
      <c r="B950" s="214"/>
      <c r="C950" s="214"/>
      <c r="D950" s="214"/>
      <c r="E950" s="214"/>
      <c r="F950" s="214"/>
      <c r="G950" s="214"/>
      <c r="H950" s="214"/>
      <c r="I950" s="214"/>
      <c r="J950" s="214"/>
      <c r="K950" s="214"/>
      <c r="L950" s="214"/>
      <c r="M950" s="214"/>
      <c r="N950" s="214"/>
      <c r="O950" s="214"/>
      <c r="P950" s="214"/>
      <c r="Q950" s="214"/>
      <c r="R950" s="214"/>
      <c r="S950" s="214"/>
      <c r="T950" s="214"/>
      <c r="U950" s="214"/>
      <c r="V950" s="214"/>
      <c r="W950" s="214"/>
      <c r="X950" s="214"/>
      <c r="Y950" s="214"/>
      <c r="Z950" s="214"/>
      <c r="AA950" s="214"/>
      <c r="AB950" s="214"/>
      <c r="AC950" s="214"/>
      <c r="AD950" s="214"/>
      <c r="AE950" s="214"/>
      <c r="AF950" s="214"/>
      <c r="AG950" s="214"/>
      <c r="AH950" s="214"/>
      <c r="AI950" s="214"/>
      <c r="AJ950" s="214"/>
      <c r="AK950" s="214"/>
      <c r="AL950" s="214"/>
      <c r="AM950" s="214"/>
      <c r="AN950" s="214"/>
      <c r="AO950" s="214"/>
      <c r="AP950" s="214"/>
      <c r="AQ950" s="214"/>
      <c r="AR950" s="214"/>
      <c r="AS950" s="214"/>
      <c r="AT950" s="214"/>
      <c r="AU950" s="214"/>
      <c r="AV950" s="214"/>
      <c r="AW950" s="214"/>
      <c r="AX950" s="214"/>
      <c r="AY950" s="214"/>
      <c r="AZ950" s="214"/>
      <c r="BA950" s="214"/>
      <c r="BB950" s="214"/>
      <c r="BC950" s="214"/>
      <c r="BD950" s="214"/>
      <c r="BE950" s="214"/>
      <c r="BF950" s="214"/>
      <c r="BG950" s="214"/>
      <c r="BH950" s="214"/>
      <c r="BI950" s="214"/>
      <c r="BJ950" s="214"/>
      <c r="BK950" s="214"/>
      <c r="BL950" s="214"/>
      <c r="BM950" s="214"/>
      <c r="BN950" s="214"/>
      <c r="BO950" s="214"/>
      <c r="BP950" s="214"/>
      <c r="BQ950" s="214"/>
    </row>
    <row r="951" spans="1:69" x14ac:dyDescent="0.2">
      <c r="A951" s="214"/>
      <c r="B951" s="214"/>
      <c r="C951" s="214"/>
      <c r="D951" s="214"/>
      <c r="E951" s="214"/>
      <c r="F951" s="214"/>
      <c r="G951" s="214"/>
      <c r="H951" s="214"/>
      <c r="I951" s="214"/>
      <c r="J951" s="214"/>
      <c r="K951" s="214"/>
      <c r="L951" s="214"/>
      <c r="M951" s="214"/>
      <c r="N951" s="214"/>
      <c r="O951" s="214"/>
      <c r="P951" s="214"/>
      <c r="Q951" s="214"/>
      <c r="R951" s="214"/>
      <c r="S951" s="214"/>
      <c r="T951" s="214"/>
      <c r="U951" s="214"/>
      <c r="V951" s="214"/>
      <c r="W951" s="214"/>
      <c r="X951" s="214"/>
      <c r="Y951" s="214"/>
      <c r="Z951" s="214"/>
      <c r="AA951" s="214"/>
      <c r="AB951" s="214"/>
      <c r="AC951" s="214"/>
      <c r="AD951" s="214"/>
      <c r="AE951" s="214"/>
      <c r="AF951" s="214"/>
      <c r="AG951" s="214"/>
      <c r="AH951" s="214"/>
      <c r="AI951" s="214"/>
      <c r="AJ951" s="214"/>
      <c r="AK951" s="214"/>
      <c r="AL951" s="214"/>
      <c r="AM951" s="214"/>
      <c r="AN951" s="214"/>
      <c r="AO951" s="214"/>
      <c r="AP951" s="214"/>
      <c r="AQ951" s="214"/>
      <c r="AR951" s="214"/>
      <c r="AS951" s="214"/>
      <c r="AT951" s="214"/>
      <c r="AU951" s="214"/>
      <c r="AV951" s="214"/>
      <c r="AW951" s="214"/>
      <c r="AX951" s="214"/>
      <c r="AY951" s="214"/>
      <c r="AZ951" s="214"/>
      <c r="BA951" s="214"/>
      <c r="BB951" s="214"/>
      <c r="BC951" s="214"/>
      <c r="BD951" s="214"/>
      <c r="BE951" s="214"/>
      <c r="BF951" s="214"/>
      <c r="BG951" s="214"/>
      <c r="BH951" s="214"/>
      <c r="BI951" s="214"/>
      <c r="BJ951" s="214"/>
      <c r="BK951" s="214"/>
      <c r="BL951" s="214"/>
      <c r="BM951" s="214"/>
      <c r="BN951" s="214"/>
      <c r="BO951" s="214"/>
      <c r="BP951" s="214"/>
      <c r="BQ951" s="214"/>
    </row>
    <row r="952" spans="1:69" x14ac:dyDescent="0.2">
      <c r="A952" s="214"/>
      <c r="B952" s="214"/>
      <c r="C952" s="214"/>
      <c r="D952" s="214"/>
      <c r="E952" s="214"/>
      <c r="F952" s="214"/>
      <c r="G952" s="214"/>
      <c r="H952" s="214"/>
      <c r="I952" s="214"/>
      <c r="J952" s="214"/>
      <c r="K952" s="214"/>
      <c r="L952" s="214"/>
      <c r="M952" s="214"/>
      <c r="N952" s="214"/>
      <c r="O952" s="214"/>
      <c r="P952" s="214"/>
      <c r="Q952" s="214"/>
      <c r="R952" s="214"/>
      <c r="S952" s="214"/>
      <c r="T952" s="214"/>
      <c r="U952" s="214"/>
      <c r="V952" s="214"/>
      <c r="W952" s="214"/>
      <c r="X952" s="214"/>
      <c r="Y952" s="214"/>
      <c r="Z952" s="214"/>
      <c r="AA952" s="214"/>
      <c r="AB952" s="214"/>
      <c r="AC952" s="214"/>
      <c r="AD952" s="214"/>
      <c r="AE952" s="214"/>
      <c r="AF952" s="214"/>
      <c r="AG952" s="214"/>
      <c r="AH952" s="214"/>
      <c r="AI952" s="214"/>
      <c r="AJ952" s="214"/>
      <c r="AK952" s="214"/>
      <c r="AL952" s="214"/>
      <c r="AM952" s="214"/>
      <c r="AN952" s="214"/>
      <c r="AO952" s="214"/>
      <c r="AP952" s="214"/>
      <c r="AQ952" s="214"/>
      <c r="AR952" s="214"/>
      <c r="AS952" s="214"/>
      <c r="AT952" s="214"/>
      <c r="AU952" s="214"/>
      <c r="AV952" s="214"/>
      <c r="AW952" s="214"/>
      <c r="AX952" s="214"/>
      <c r="AY952" s="214"/>
      <c r="AZ952" s="214"/>
      <c r="BA952" s="214"/>
      <c r="BB952" s="214"/>
      <c r="BC952" s="214"/>
      <c r="BD952" s="214"/>
      <c r="BE952" s="214"/>
      <c r="BF952" s="214"/>
      <c r="BG952" s="214"/>
      <c r="BH952" s="214"/>
      <c r="BI952" s="214"/>
      <c r="BJ952" s="214"/>
      <c r="BK952" s="214"/>
      <c r="BL952" s="214"/>
      <c r="BM952" s="214"/>
      <c r="BN952" s="214"/>
      <c r="BO952" s="214"/>
      <c r="BP952" s="214"/>
      <c r="BQ952" s="214"/>
    </row>
    <row r="953" spans="1:69" x14ac:dyDescent="0.2">
      <c r="A953" s="214"/>
      <c r="B953" s="214"/>
      <c r="C953" s="214"/>
      <c r="D953" s="214"/>
      <c r="E953" s="214"/>
      <c r="F953" s="214"/>
      <c r="G953" s="214"/>
      <c r="H953" s="214"/>
      <c r="I953" s="214"/>
      <c r="J953" s="214"/>
      <c r="K953" s="214"/>
      <c r="L953" s="214"/>
      <c r="M953" s="214"/>
      <c r="N953" s="214"/>
      <c r="O953" s="214"/>
      <c r="P953" s="214"/>
      <c r="Q953" s="214"/>
      <c r="R953" s="214"/>
      <c r="S953" s="214"/>
      <c r="T953" s="214"/>
      <c r="U953" s="214"/>
      <c r="V953" s="214"/>
      <c r="W953" s="214"/>
      <c r="X953" s="214"/>
      <c r="Y953" s="214"/>
      <c r="Z953" s="214"/>
      <c r="AA953" s="214"/>
      <c r="AB953" s="214"/>
      <c r="AC953" s="214"/>
      <c r="AD953" s="214"/>
      <c r="AE953" s="214"/>
      <c r="AF953" s="214"/>
      <c r="AG953" s="214"/>
      <c r="AH953" s="214"/>
      <c r="AI953" s="214"/>
      <c r="AJ953" s="214"/>
      <c r="AK953" s="214"/>
      <c r="AL953" s="214"/>
      <c r="AM953" s="214"/>
      <c r="AN953" s="214"/>
      <c r="AO953" s="214"/>
      <c r="AP953" s="214"/>
      <c r="AQ953" s="214"/>
      <c r="AR953" s="214"/>
      <c r="AS953" s="214"/>
      <c r="AT953" s="214"/>
      <c r="AU953" s="214"/>
      <c r="AV953" s="214"/>
      <c r="AW953" s="214"/>
      <c r="AX953" s="214"/>
      <c r="AY953" s="214"/>
      <c r="AZ953" s="214"/>
      <c r="BA953" s="214"/>
      <c r="BB953" s="214"/>
      <c r="BC953" s="214"/>
      <c r="BD953" s="214"/>
      <c r="BE953" s="214"/>
      <c r="BF953" s="214"/>
      <c r="BG953" s="214"/>
      <c r="BH953" s="214"/>
      <c r="BI953" s="214"/>
      <c r="BJ953" s="214"/>
      <c r="BK953" s="214"/>
      <c r="BL953" s="214"/>
      <c r="BM953" s="214"/>
      <c r="BN953" s="214"/>
      <c r="BO953" s="214"/>
      <c r="BP953" s="214"/>
      <c r="BQ953" s="214"/>
    </row>
    <row r="954" spans="1:69" x14ac:dyDescent="0.2">
      <c r="A954" s="214"/>
      <c r="B954" s="214"/>
      <c r="C954" s="214"/>
      <c r="D954" s="214"/>
      <c r="E954" s="214"/>
      <c r="F954" s="214"/>
      <c r="G954" s="214"/>
      <c r="H954" s="214"/>
      <c r="I954" s="214"/>
      <c r="J954" s="214"/>
      <c r="K954" s="214"/>
      <c r="L954" s="214"/>
      <c r="M954" s="214"/>
      <c r="N954" s="214"/>
      <c r="O954" s="214"/>
      <c r="P954" s="214"/>
      <c r="Q954" s="214"/>
      <c r="R954" s="214"/>
      <c r="S954" s="214"/>
      <c r="T954" s="214"/>
      <c r="U954" s="214"/>
      <c r="V954" s="214"/>
      <c r="W954" s="214"/>
      <c r="X954" s="214"/>
      <c r="Y954" s="214"/>
      <c r="Z954" s="214"/>
      <c r="AA954" s="214"/>
      <c r="AB954" s="214"/>
      <c r="AC954" s="214"/>
      <c r="AD954" s="214"/>
      <c r="AE954" s="214"/>
      <c r="AF954" s="214"/>
      <c r="AG954" s="214"/>
      <c r="AH954" s="214"/>
      <c r="AI954" s="214"/>
      <c r="AJ954" s="214"/>
      <c r="AK954" s="214"/>
      <c r="AL954" s="214"/>
      <c r="AM954" s="214"/>
      <c r="AN954" s="214"/>
      <c r="AO954" s="214"/>
      <c r="AP954" s="214"/>
      <c r="AQ954" s="214"/>
      <c r="AR954" s="214"/>
      <c r="AS954" s="214"/>
      <c r="AT954" s="214"/>
      <c r="AU954" s="214"/>
      <c r="AV954" s="214"/>
      <c r="AW954" s="214"/>
      <c r="AX954" s="214"/>
      <c r="AY954" s="214"/>
      <c r="AZ954" s="214"/>
      <c r="BA954" s="214"/>
      <c r="BB954" s="214"/>
      <c r="BC954" s="214"/>
      <c r="BD954" s="214"/>
      <c r="BE954" s="214"/>
      <c r="BF954" s="214"/>
      <c r="BG954" s="214"/>
      <c r="BH954" s="214"/>
      <c r="BI954" s="214"/>
      <c r="BJ954" s="214"/>
      <c r="BK954" s="214"/>
      <c r="BL954" s="214"/>
      <c r="BM954" s="214"/>
      <c r="BN954" s="214"/>
      <c r="BO954" s="214"/>
      <c r="BP954" s="214"/>
      <c r="BQ954" s="214"/>
    </row>
    <row r="955" spans="1:69" x14ac:dyDescent="0.2">
      <c r="A955" s="214"/>
      <c r="B955" s="214"/>
      <c r="C955" s="214"/>
      <c r="D955" s="214"/>
      <c r="E955" s="214"/>
      <c r="F955" s="214"/>
      <c r="G955" s="214"/>
      <c r="H955" s="214"/>
      <c r="I955" s="214"/>
      <c r="J955" s="214"/>
      <c r="K955" s="214"/>
      <c r="L955" s="214"/>
      <c r="M955" s="214"/>
      <c r="N955" s="214"/>
      <c r="O955" s="214"/>
      <c r="P955" s="214"/>
      <c r="Q955" s="214"/>
      <c r="R955" s="214"/>
      <c r="S955" s="214"/>
      <c r="T955" s="214"/>
      <c r="U955" s="214"/>
      <c r="V955" s="214"/>
      <c r="W955" s="214"/>
      <c r="X955" s="214"/>
      <c r="Y955" s="214"/>
      <c r="Z955" s="214"/>
      <c r="AA955" s="214"/>
      <c r="AB955" s="214"/>
      <c r="AC955" s="214"/>
      <c r="AD955" s="214"/>
      <c r="AE955" s="214"/>
      <c r="AF955" s="214"/>
      <c r="AG955" s="214"/>
      <c r="AH955" s="214"/>
      <c r="AI955" s="214"/>
      <c r="AJ955" s="214"/>
      <c r="AK955" s="214"/>
      <c r="AL955" s="214"/>
      <c r="AM955" s="214"/>
      <c r="AN955" s="214"/>
      <c r="AO955" s="214"/>
      <c r="AP955" s="214"/>
      <c r="AQ955" s="214"/>
      <c r="AR955" s="214"/>
      <c r="AS955" s="214"/>
      <c r="AT955" s="214"/>
      <c r="AU955" s="214"/>
      <c r="AV955" s="214"/>
      <c r="AW955" s="214"/>
      <c r="AX955" s="214"/>
      <c r="AY955" s="214"/>
      <c r="AZ955" s="214"/>
      <c r="BA955" s="214"/>
      <c r="BB955" s="214"/>
      <c r="BC955" s="214"/>
      <c r="BD955" s="214"/>
      <c r="BE955" s="214"/>
      <c r="BF955" s="214"/>
      <c r="BG955" s="214"/>
      <c r="BH955" s="214"/>
      <c r="BI955" s="214"/>
      <c r="BJ955" s="214"/>
      <c r="BK955" s="214"/>
      <c r="BL955" s="214"/>
      <c r="BM955" s="214"/>
      <c r="BN955" s="214"/>
      <c r="BO955" s="214"/>
      <c r="BP955" s="214"/>
      <c r="BQ955" s="214"/>
    </row>
    <row r="956" spans="1:69" x14ac:dyDescent="0.2">
      <c r="A956" s="214"/>
      <c r="B956" s="214"/>
      <c r="C956" s="214"/>
      <c r="D956" s="214"/>
      <c r="E956" s="214"/>
      <c r="F956" s="214"/>
      <c r="G956" s="214"/>
      <c r="H956" s="214"/>
      <c r="I956" s="214"/>
      <c r="J956" s="214"/>
      <c r="K956" s="214"/>
      <c r="L956" s="214"/>
      <c r="M956" s="214"/>
      <c r="N956" s="214"/>
      <c r="O956" s="214"/>
      <c r="P956" s="214"/>
      <c r="Q956" s="214"/>
      <c r="R956" s="214"/>
      <c r="S956" s="214"/>
      <c r="T956" s="214"/>
      <c r="U956" s="214"/>
      <c r="V956" s="214"/>
      <c r="W956" s="214"/>
      <c r="X956" s="214"/>
      <c r="Y956" s="214"/>
      <c r="Z956" s="214"/>
      <c r="AA956" s="214"/>
      <c r="AB956" s="214"/>
      <c r="AC956" s="214"/>
      <c r="AD956" s="214"/>
      <c r="AE956" s="214"/>
      <c r="AF956" s="214"/>
      <c r="AG956" s="214"/>
      <c r="AH956" s="214"/>
      <c r="AI956" s="214"/>
      <c r="AJ956" s="214"/>
      <c r="AK956" s="214"/>
      <c r="AL956" s="214"/>
      <c r="AM956" s="214"/>
      <c r="AN956" s="214"/>
      <c r="AO956" s="214"/>
      <c r="AP956" s="214"/>
      <c r="AQ956" s="214"/>
      <c r="AR956" s="214"/>
      <c r="AS956" s="214"/>
      <c r="AT956" s="214"/>
      <c r="AU956" s="214"/>
      <c r="AV956" s="214"/>
      <c r="AW956" s="214"/>
      <c r="AX956" s="214"/>
      <c r="AY956" s="214"/>
      <c r="AZ956" s="214"/>
      <c r="BA956" s="214"/>
      <c r="BB956" s="214"/>
      <c r="BC956" s="214"/>
      <c r="BD956" s="214"/>
      <c r="BE956" s="214"/>
      <c r="BF956" s="214"/>
      <c r="BG956" s="214"/>
      <c r="BH956" s="214"/>
      <c r="BI956" s="214"/>
      <c r="BJ956" s="214"/>
      <c r="BK956" s="214"/>
      <c r="BL956" s="214"/>
      <c r="BM956" s="214"/>
      <c r="BN956" s="214"/>
      <c r="BO956" s="214"/>
      <c r="BP956" s="214"/>
      <c r="BQ956" s="214"/>
    </row>
    <row r="957" spans="1:69" x14ac:dyDescent="0.2">
      <c r="A957" s="214"/>
      <c r="B957" s="214"/>
      <c r="C957" s="214"/>
      <c r="D957" s="214"/>
      <c r="E957" s="214"/>
      <c r="F957" s="214"/>
      <c r="G957" s="214"/>
      <c r="H957" s="214"/>
      <c r="I957" s="214"/>
      <c r="J957" s="214"/>
      <c r="K957" s="214"/>
      <c r="L957" s="214"/>
      <c r="M957" s="214"/>
      <c r="N957" s="214"/>
      <c r="O957" s="214"/>
      <c r="P957" s="214"/>
      <c r="Q957" s="214"/>
      <c r="R957" s="214"/>
      <c r="S957" s="214"/>
      <c r="T957" s="214"/>
      <c r="U957" s="214"/>
      <c r="V957" s="214"/>
      <c r="W957" s="214"/>
      <c r="X957" s="214"/>
      <c r="Y957" s="214"/>
      <c r="Z957" s="214"/>
      <c r="AA957" s="214"/>
      <c r="AB957" s="214"/>
      <c r="AC957" s="214"/>
      <c r="AD957" s="214"/>
      <c r="AE957" s="214"/>
      <c r="AF957" s="214"/>
      <c r="AG957" s="214"/>
      <c r="AH957" s="214"/>
      <c r="AI957" s="214"/>
      <c r="AJ957" s="214"/>
      <c r="AK957" s="214"/>
      <c r="AL957" s="214"/>
      <c r="AM957" s="214"/>
      <c r="AN957" s="214"/>
      <c r="AO957" s="214"/>
      <c r="AP957" s="214"/>
      <c r="AQ957" s="214"/>
      <c r="AR957" s="214"/>
      <c r="AS957" s="214"/>
      <c r="AT957" s="214"/>
      <c r="AU957" s="214"/>
      <c r="AV957" s="214"/>
      <c r="AW957" s="214"/>
      <c r="AX957" s="214"/>
      <c r="AY957" s="214"/>
      <c r="AZ957" s="214"/>
      <c r="BA957" s="214"/>
      <c r="BB957" s="214"/>
      <c r="BC957" s="214"/>
      <c r="BD957" s="214"/>
      <c r="BE957" s="214"/>
      <c r="BF957" s="214"/>
      <c r="BG957" s="214"/>
      <c r="BH957" s="214"/>
      <c r="BI957" s="214"/>
      <c r="BJ957" s="214"/>
      <c r="BK957" s="214"/>
      <c r="BL957" s="214"/>
      <c r="BM957" s="214"/>
      <c r="BN957" s="214"/>
      <c r="BO957" s="214"/>
      <c r="BP957" s="214"/>
      <c r="BQ957" s="214"/>
    </row>
    <row r="958" spans="1:69" x14ac:dyDescent="0.2">
      <c r="A958" s="214"/>
      <c r="B958" s="214"/>
      <c r="C958" s="214"/>
      <c r="D958" s="214"/>
      <c r="E958" s="214"/>
      <c r="F958" s="214"/>
      <c r="G958" s="214"/>
      <c r="H958" s="214"/>
      <c r="I958" s="214"/>
      <c r="J958" s="214"/>
      <c r="K958" s="214"/>
      <c r="L958" s="214"/>
      <c r="M958" s="214"/>
      <c r="N958" s="214"/>
      <c r="O958" s="214"/>
      <c r="P958" s="214"/>
      <c r="Q958" s="214"/>
      <c r="R958" s="214"/>
      <c r="S958" s="214"/>
      <c r="T958" s="214"/>
      <c r="U958" s="214"/>
      <c r="V958" s="214"/>
      <c r="W958" s="214"/>
      <c r="X958" s="214"/>
      <c r="Y958" s="214"/>
      <c r="Z958" s="214"/>
      <c r="AA958" s="214"/>
      <c r="AB958" s="214"/>
      <c r="AC958" s="214"/>
      <c r="AD958" s="214"/>
      <c r="AE958" s="214"/>
      <c r="AF958" s="214"/>
      <c r="AG958" s="214"/>
      <c r="AH958" s="214"/>
      <c r="AI958" s="214"/>
      <c r="AJ958" s="214"/>
      <c r="AK958" s="214"/>
      <c r="AL958" s="214"/>
      <c r="AM958" s="214"/>
      <c r="AN958" s="214"/>
      <c r="AO958" s="214"/>
      <c r="AP958" s="214"/>
      <c r="AQ958" s="214"/>
      <c r="AR958" s="214"/>
      <c r="AS958" s="214"/>
      <c r="AT958" s="214"/>
      <c r="AU958" s="214"/>
      <c r="AV958" s="214"/>
      <c r="AW958" s="214"/>
      <c r="AX958" s="214"/>
      <c r="AY958" s="214"/>
      <c r="AZ958" s="214"/>
      <c r="BA958" s="214"/>
      <c r="BB958" s="214"/>
      <c r="BC958" s="214"/>
      <c r="BD958" s="214"/>
      <c r="BE958" s="214"/>
      <c r="BF958" s="214"/>
      <c r="BG958" s="214"/>
      <c r="BH958" s="214"/>
      <c r="BI958" s="214"/>
      <c r="BJ958" s="214"/>
      <c r="BK958" s="214"/>
      <c r="BL958" s="214"/>
      <c r="BM958" s="214"/>
      <c r="BN958" s="214"/>
      <c r="BO958" s="214"/>
      <c r="BP958" s="214"/>
      <c r="BQ958" s="214"/>
    </row>
    <row r="959" spans="1:69" x14ac:dyDescent="0.2">
      <c r="A959" s="214"/>
      <c r="B959" s="214"/>
      <c r="C959" s="214"/>
      <c r="D959" s="214"/>
      <c r="E959" s="214"/>
      <c r="F959" s="214"/>
      <c r="G959" s="214"/>
      <c r="H959" s="214"/>
      <c r="I959" s="214"/>
      <c r="J959" s="214"/>
      <c r="K959" s="214"/>
      <c r="L959" s="214"/>
      <c r="M959" s="214"/>
      <c r="N959" s="214"/>
      <c r="O959" s="214"/>
      <c r="P959" s="214"/>
      <c r="Q959" s="214"/>
      <c r="R959" s="214"/>
      <c r="S959" s="214"/>
      <c r="T959" s="214"/>
      <c r="U959" s="214"/>
      <c r="V959" s="214"/>
      <c r="W959" s="214"/>
      <c r="X959" s="214"/>
      <c r="Y959" s="214"/>
      <c r="Z959" s="214"/>
      <c r="AA959" s="214"/>
      <c r="AB959" s="214"/>
      <c r="AC959" s="214"/>
      <c r="AD959" s="214"/>
      <c r="AE959" s="214"/>
      <c r="AF959" s="214"/>
      <c r="AG959" s="214"/>
      <c r="AH959" s="214"/>
      <c r="AI959" s="214"/>
      <c r="AJ959" s="214"/>
      <c r="AK959" s="214"/>
      <c r="AL959" s="214"/>
      <c r="AM959" s="214"/>
      <c r="AN959" s="214"/>
      <c r="AO959" s="214"/>
      <c r="AP959" s="214"/>
      <c r="AQ959" s="214"/>
      <c r="AR959" s="214"/>
      <c r="AS959" s="214"/>
      <c r="AT959" s="214"/>
      <c r="AU959" s="214"/>
      <c r="AV959" s="214"/>
      <c r="AW959" s="214"/>
      <c r="AX959" s="214"/>
      <c r="AY959" s="214"/>
      <c r="AZ959" s="214"/>
      <c r="BA959" s="214"/>
      <c r="BB959" s="214"/>
      <c r="BC959" s="214"/>
      <c r="BD959" s="214"/>
      <c r="BE959" s="214"/>
      <c r="BF959" s="214"/>
      <c r="BG959" s="214"/>
      <c r="BH959" s="214"/>
      <c r="BI959" s="214"/>
      <c r="BJ959" s="214"/>
      <c r="BK959" s="214"/>
      <c r="BL959" s="214"/>
      <c r="BM959" s="214"/>
      <c r="BN959" s="214"/>
      <c r="BO959" s="214"/>
      <c r="BP959" s="214"/>
      <c r="BQ959" s="214"/>
    </row>
    <row r="960" spans="1:69" x14ac:dyDescent="0.2">
      <c r="A960" s="214"/>
      <c r="B960" s="214"/>
      <c r="C960" s="214"/>
      <c r="D960" s="214"/>
      <c r="E960" s="214"/>
      <c r="F960" s="214"/>
      <c r="G960" s="214"/>
      <c r="H960" s="214"/>
      <c r="I960" s="214"/>
      <c r="J960" s="214"/>
      <c r="K960" s="214"/>
      <c r="L960" s="214"/>
      <c r="M960" s="214"/>
      <c r="N960" s="214"/>
      <c r="O960" s="214"/>
      <c r="P960" s="214"/>
      <c r="Q960" s="214"/>
      <c r="R960" s="214"/>
      <c r="S960" s="214"/>
      <c r="T960" s="214"/>
      <c r="U960" s="214"/>
      <c r="V960" s="214"/>
      <c r="W960" s="214"/>
      <c r="X960" s="214"/>
      <c r="Y960" s="214"/>
      <c r="Z960" s="214"/>
      <c r="AA960" s="214"/>
      <c r="AB960" s="214"/>
      <c r="AC960" s="214"/>
      <c r="AD960" s="214"/>
      <c r="AE960" s="214"/>
      <c r="AF960" s="214"/>
      <c r="AG960" s="214"/>
      <c r="AH960" s="214"/>
      <c r="AI960" s="214"/>
      <c r="AJ960" s="214"/>
      <c r="AK960" s="214"/>
      <c r="AL960" s="214"/>
      <c r="AM960" s="214"/>
      <c r="AN960" s="214"/>
      <c r="AO960" s="214"/>
      <c r="AP960" s="214"/>
      <c r="AQ960" s="214"/>
      <c r="AR960" s="214"/>
      <c r="AS960" s="214"/>
      <c r="AT960" s="214"/>
      <c r="AU960" s="214"/>
      <c r="AV960" s="214"/>
      <c r="AW960" s="214"/>
      <c r="AX960" s="214"/>
      <c r="AY960" s="214"/>
      <c r="AZ960" s="214"/>
      <c r="BA960" s="214"/>
      <c r="BB960" s="214"/>
      <c r="BC960" s="214"/>
      <c r="BD960" s="214"/>
      <c r="BE960" s="214"/>
      <c r="BF960" s="214"/>
      <c r="BG960" s="214"/>
      <c r="BH960" s="214"/>
      <c r="BI960" s="214"/>
      <c r="BJ960" s="214"/>
      <c r="BK960" s="214"/>
      <c r="BL960" s="214"/>
      <c r="BM960" s="214"/>
      <c r="BN960" s="214"/>
      <c r="BO960" s="214"/>
      <c r="BP960" s="214"/>
      <c r="BQ960" s="214"/>
    </row>
    <row r="961" spans="1:69" x14ac:dyDescent="0.2">
      <c r="A961" s="214"/>
      <c r="B961" s="214"/>
      <c r="C961" s="214"/>
      <c r="D961" s="214"/>
      <c r="E961" s="214"/>
      <c r="F961" s="214"/>
      <c r="G961" s="214"/>
      <c r="H961" s="214"/>
      <c r="I961" s="214"/>
      <c r="J961" s="214"/>
      <c r="K961" s="214"/>
      <c r="L961" s="214"/>
      <c r="M961" s="214"/>
      <c r="N961" s="214"/>
      <c r="O961" s="214"/>
      <c r="P961" s="214"/>
      <c r="Q961" s="214"/>
      <c r="R961" s="214"/>
      <c r="S961" s="214"/>
      <c r="T961" s="214"/>
      <c r="U961" s="214"/>
      <c r="V961" s="214"/>
      <c r="W961" s="214"/>
      <c r="X961" s="214"/>
      <c r="Y961" s="214"/>
      <c r="Z961" s="214"/>
      <c r="AA961" s="214"/>
      <c r="AB961" s="214"/>
      <c r="AC961" s="214"/>
      <c r="AD961" s="214"/>
      <c r="AE961" s="214"/>
      <c r="AF961" s="214"/>
      <c r="AG961" s="214"/>
      <c r="AH961" s="214"/>
      <c r="AI961" s="214"/>
      <c r="AJ961" s="214"/>
      <c r="AK961" s="214"/>
      <c r="AL961" s="214"/>
      <c r="AM961" s="214"/>
      <c r="AN961" s="214"/>
      <c r="AO961" s="214"/>
      <c r="AP961" s="214"/>
      <c r="AQ961" s="214"/>
      <c r="AR961" s="214"/>
      <c r="AS961" s="214"/>
      <c r="AT961" s="214"/>
      <c r="AU961" s="214"/>
      <c r="AV961" s="214"/>
      <c r="AW961" s="214"/>
      <c r="AX961" s="214"/>
      <c r="AY961" s="214"/>
      <c r="AZ961" s="214"/>
      <c r="BA961" s="214"/>
      <c r="BB961" s="214"/>
      <c r="BC961" s="214"/>
      <c r="BD961" s="214"/>
      <c r="BE961" s="214"/>
      <c r="BF961" s="214"/>
      <c r="BG961" s="214"/>
      <c r="BH961" s="214"/>
      <c r="BI961" s="214"/>
      <c r="BJ961" s="214"/>
      <c r="BK961" s="214"/>
      <c r="BL961" s="214"/>
      <c r="BM961" s="214"/>
      <c r="BN961" s="214"/>
      <c r="BO961" s="214"/>
      <c r="BP961" s="214"/>
      <c r="BQ961" s="214"/>
    </row>
    <row r="962" spans="1:69" x14ac:dyDescent="0.2">
      <c r="A962" s="214"/>
      <c r="B962" s="214"/>
      <c r="C962" s="214"/>
      <c r="D962" s="214"/>
      <c r="E962" s="214"/>
      <c r="F962" s="214"/>
      <c r="G962" s="214"/>
      <c r="H962" s="214"/>
      <c r="I962" s="214"/>
      <c r="J962" s="214"/>
      <c r="K962" s="214"/>
      <c r="L962" s="214"/>
      <c r="M962" s="214"/>
      <c r="N962" s="214"/>
      <c r="O962" s="214"/>
      <c r="P962" s="214"/>
      <c r="Q962" s="214"/>
      <c r="R962" s="214"/>
      <c r="S962" s="214"/>
      <c r="T962" s="214"/>
      <c r="U962" s="214"/>
      <c r="V962" s="214"/>
      <c r="W962" s="214"/>
      <c r="X962" s="214"/>
      <c r="Y962" s="214"/>
      <c r="Z962" s="214"/>
      <c r="AA962" s="214"/>
      <c r="AB962" s="214"/>
      <c r="AC962" s="214"/>
      <c r="AD962" s="214"/>
      <c r="AE962" s="214"/>
      <c r="AF962" s="214"/>
      <c r="AG962" s="214"/>
      <c r="AH962" s="214"/>
      <c r="AI962" s="214"/>
      <c r="AJ962" s="214"/>
      <c r="AK962" s="214"/>
      <c r="AL962" s="214"/>
      <c r="AM962" s="214"/>
      <c r="AN962" s="214"/>
      <c r="AO962" s="214"/>
      <c r="AP962" s="214"/>
      <c r="AQ962" s="214"/>
      <c r="AR962" s="214"/>
      <c r="AS962" s="214"/>
      <c r="AT962" s="214"/>
      <c r="AU962" s="214"/>
      <c r="AV962" s="214"/>
      <c r="AW962" s="214"/>
      <c r="AX962" s="214"/>
      <c r="AY962" s="214"/>
      <c r="AZ962" s="214"/>
      <c r="BA962" s="214"/>
      <c r="BB962" s="214"/>
      <c r="BC962" s="214"/>
      <c r="BD962" s="214"/>
      <c r="BE962" s="214"/>
      <c r="BF962" s="214"/>
      <c r="BG962" s="214"/>
      <c r="BH962" s="214"/>
      <c r="BI962" s="214"/>
      <c r="BJ962" s="214"/>
      <c r="BK962" s="214"/>
      <c r="BL962" s="214"/>
      <c r="BM962" s="214"/>
      <c r="BN962" s="214"/>
      <c r="BO962" s="214"/>
      <c r="BP962" s="214"/>
      <c r="BQ962" s="214"/>
    </row>
    <row r="963" spans="1:69" x14ac:dyDescent="0.2">
      <c r="A963" s="214"/>
      <c r="B963" s="214"/>
      <c r="C963" s="214"/>
      <c r="D963" s="214"/>
      <c r="E963" s="214"/>
      <c r="F963" s="214"/>
      <c r="G963" s="214"/>
      <c r="H963" s="214"/>
      <c r="I963" s="214"/>
      <c r="J963" s="214"/>
      <c r="K963" s="214"/>
      <c r="L963" s="214"/>
      <c r="M963" s="214"/>
      <c r="N963" s="214"/>
      <c r="O963" s="214"/>
      <c r="P963" s="214"/>
      <c r="Q963" s="214"/>
      <c r="R963" s="214"/>
      <c r="S963" s="214"/>
      <c r="T963" s="214"/>
      <c r="U963" s="214"/>
      <c r="V963" s="214"/>
      <c r="W963" s="214"/>
      <c r="X963" s="214"/>
      <c r="Y963" s="214"/>
      <c r="Z963" s="214"/>
      <c r="AA963" s="214"/>
      <c r="AB963" s="214"/>
      <c r="AC963" s="214"/>
      <c r="AD963" s="214"/>
      <c r="AE963" s="214"/>
      <c r="AF963" s="214"/>
      <c r="AG963" s="214"/>
      <c r="AH963" s="214"/>
      <c r="AI963" s="214"/>
      <c r="AJ963" s="214"/>
      <c r="AK963" s="214"/>
      <c r="AL963" s="214"/>
      <c r="AM963" s="214"/>
      <c r="AN963" s="214"/>
      <c r="AO963" s="214"/>
      <c r="AP963" s="214"/>
      <c r="AQ963" s="214"/>
      <c r="AR963" s="214"/>
      <c r="AS963" s="214"/>
      <c r="AT963" s="214"/>
      <c r="AU963" s="214"/>
      <c r="AV963" s="214"/>
      <c r="AW963" s="214"/>
      <c r="AX963" s="214"/>
      <c r="AY963" s="214"/>
      <c r="AZ963" s="214"/>
      <c r="BA963" s="214"/>
      <c r="BB963" s="214"/>
      <c r="BC963" s="214"/>
      <c r="BD963" s="214"/>
      <c r="BE963" s="214"/>
      <c r="BF963" s="214"/>
      <c r="BG963" s="214"/>
      <c r="BH963" s="214"/>
      <c r="BI963" s="214"/>
      <c r="BJ963" s="214"/>
      <c r="BK963" s="214"/>
      <c r="BL963" s="214"/>
      <c r="BM963" s="214"/>
      <c r="BN963" s="214"/>
      <c r="BO963" s="214"/>
      <c r="BP963" s="214"/>
      <c r="BQ963" s="214"/>
    </row>
    <row r="964" spans="1:69" x14ac:dyDescent="0.2">
      <c r="A964" s="214"/>
      <c r="B964" s="214"/>
      <c r="C964" s="214"/>
      <c r="D964" s="214"/>
      <c r="E964" s="214"/>
      <c r="F964" s="214"/>
      <c r="G964" s="214"/>
      <c r="H964" s="214"/>
      <c r="I964" s="214"/>
      <c r="J964" s="214"/>
      <c r="K964" s="214"/>
      <c r="L964" s="214"/>
      <c r="M964" s="214"/>
      <c r="N964" s="214"/>
      <c r="O964" s="214"/>
      <c r="P964" s="214"/>
      <c r="Q964" s="214"/>
      <c r="R964" s="214"/>
      <c r="S964" s="214"/>
      <c r="T964" s="214"/>
      <c r="U964" s="214"/>
      <c r="V964" s="214"/>
      <c r="W964" s="214"/>
      <c r="X964" s="214"/>
      <c r="Y964" s="214"/>
      <c r="Z964" s="214"/>
      <c r="AA964" s="214"/>
      <c r="AB964" s="214"/>
      <c r="AC964" s="214"/>
      <c r="AD964" s="214"/>
      <c r="AE964" s="214"/>
      <c r="AF964" s="214"/>
      <c r="AG964" s="214"/>
      <c r="AH964" s="214"/>
      <c r="AI964" s="214"/>
      <c r="AJ964" s="214"/>
      <c r="AK964" s="214"/>
      <c r="AL964" s="214"/>
      <c r="AM964" s="214"/>
      <c r="AN964" s="214"/>
      <c r="AO964" s="214"/>
      <c r="AP964" s="214"/>
      <c r="AQ964" s="214"/>
      <c r="AR964" s="214"/>
      <c r="AS964" s="214"/>
      <c r="AT964" s="214"/>
      <c r="AU964" s="214"/>
      <c r="AV964" s="214"/>
      <c r="AW964" s="214"/>
      <c r="AX964" s="214"/>
      <c r="AY964" s="214"/>
      <c r="AZ964" s="214"/>
      <c r="BA964" s="214"/>
      <c r="BB964" s="214"/>
      <c r="BC964" s="214"/>
      <c r="BD964" s="214"/>
      <c r="BE964" s="214"/>
      <c r="BF964" s="214"/>
      <c r="BG964" s="214"/>
      <c r="BH964" s="214"/>
      <c r="BI964" s="214"/>
      <c r="BJ964" s="214"/>
      <c r="BK964" s="214"/>
      <c r="BL964" s="214"/>
      <c r="BM964" s="214"/>
      <c r="BN964" s="214"/>
      <c r="BO964" s="214"/>
      <c r="BP964" s="214"/>
      <c r="BQ964" s="214"/>
    </row>
    <row r="965" spans="1:69" x14ac:dyDescent="0.2">
      <c r="A965" s="214"/>
      <c r="B965" s="214"/>
      <c r="C965" s="214"/>
      <c r="D965" s="214"/>
      <c r="E965" s="214"/>
      <c r="F965" s="214"/>
      <c r="G965" s="214"/>
      <c r="H965" s="214"/>
      <c r="I965" s="214"/>
      <c r="J965" s="214"/>
      <c r="K965" s="214"/>
      <c r="L965" s="214"/>
      <c r="M965" s="214"/>
      <c r="N965" s="214"/>
      <c r="O965" s="214"/>
      <c r="P965" s="214"/>
      <c r="Q965" s="214"/>
      <c r="R965" s="214"/>
      <c r="S965" s="214"/>
      <c r="T965" s="214"/>
      <c r="U965" s="214"/>
      <c r="V965" s="214"/>
      <c r="W965" s="214"/>
      <c r="X965" s="214"/>
      <c r="Y965" s="214"/>
      <c r="Z965" s="214"/>
      <c r="AA965" s="214"/>
      <c r="AB965" s="214"/>
      <c r="AC965" s="214"/>
      <c r="AD965" s="214"/>
      <c r="AE965" s="214"/>
      <c r="AF965" s="214"/>
      <c r="AG965" s="214"/>
      <c r="AH965" s="214"/>
      <c r="AI965" s="214"/>
      <c r="AJ965" s="214"/>
      <c r="AK965" s="214"/>
      <c r="AL965" s="214"/>
      <c r="AM965" s="214"/>
      <c r="AN965" s="214"/>
      <c r="AO965" s="214"/>
      <c r="AP965" s="214"/>
      <c r="AQ965" s="214"/>
      <c r="AR965" s="214"/>
      <c r="AS965" s="214"/>
      <c r="AT965" s="214"/>
      <c r="AU965" s="214"/>
      <c r="AV965" s="214"/>
      <c r="AW965" s="214"/>
      <c r="AX965" s="214"/>
      <c r="AY965" s="214"/>
      <c r="AZ965" s="214"/>
      <c r="BA965" s="214"/>
      <c r="BB965" s="214"/>
      <c r="BC965" s="214"/>
      <c r="BD965" s="214"/>
      <c r="BE965" s="214"/>
      <c r="BF965" s="214"/>
      <c r="BG965" s="214"/>
      <c r="BH965" s="214"/>
      <c r="BI965" s="214"/>
      <c r="BJ965" s="214"/>
      <c r="BK965" s="214"/>
      <c r="BL965" s="214"/>
      <c r="BM965" s="214"/>
      <c r="BN965" s="214"/>
      <c r="BO965" s="214"/>
      <c r="BP965" s="214"/>
      <c r="BQ965" s="214"/>
    </row>
    <row r="966" spans="1:69" x14ac:dyDescent="0.2">
      <c r="A966" s="214"/>
      <c r="B966" s="214"/>
      <c r="C966" s="214"/>
      <c r="D966" s="214"/>
      <c r="E966" s="214"/>
      <c r="F966" s="214"/>
      <c r="G966" s="214"/>
      <c r="H966" s="214"/>
      <c r="I966" s="214"/>
      <c r="J966" s="214"/>
      <c r="K966" s="214"/>
      <c r="L966" s="214"/>
      <c r="M966" s="214"/>
      <c r="N966" s="214"/>
      <c r="O966" s="214"/>
      <c r="P966" s="214"/>
      <c r="Q966" s="214"/>
      <c r="R966" s="214"/>
      <c r="S966" s="214"/>
      <c r="T966" s="214"/>
      <c r="U966" s="214"/>
      <c r="V966" s="214"/>
      <c r="W966" s="214"/>
      <c r="X966" s="214"/>
      <c r="Y966" s="214"/>
      <c r="Z966" s="214"/>
      <c r="AA966" s="214"/>
      <c r="AB966" s="214"/>
      <c r="AC966" s="214"/>
      <c r="AD966" s="214"/>
      <c r="AE966" s="214"/>
      <c r="AF966" s="214"/>
      <c r="AG966" s="214"/>
      <c r="AH966" s="214"/>
      <c r="AI966" s="214"/>
      <c r="AJ966" s="214"/>
      <c r="AK966" s="214"/>
      <c r="AL966" s="214"/>
      <c r="AM966" s="214"/>
      <c r="AN966" s="214"/>
      <c r="AO966" s="214"/>
      <c r="AP966" s="214"/>
      <c r="AQ966" s="214"/>
      <c r="AR966" s="214"/>
      <c r="AS966" s="214"/>
      <c r="AT966" s="214"/>
      <c r="AU966" s="214"/>
      <c r="AV966" s="214"/>
      <c r="AW966" s="214"/>
      <c r="AX966" s="214"/>
      <c r="AY966" s="214"/>
      <c r="AZ966" s="214"/>
      <c r="BA966" s="214"/>
      <c r="BB966" s="214"/>
      <c r="BC966" s="214"/>
      <c r="BD966" s="214"/>
      <c r="BE966" s="214"/>
      <c r="BF966" s="214"/>
      <c r="BG966" s="214"/>
      <c r="BH966" s="214"/>
      <c r="BI966" s="214"/>
      <c r="BJ966" s="214"/>
      <c r="BK966" s="214"/>
      <c r="BL966" s="214"/>
      <c r="BM966" s="214"/>
      <c r="BN966" s="214"/>
      <c r="BO966" s="214"/>
      <c r="BP966" s="214"/>
      <c r="BQ966" s="214"/>
    </row>
    <row r="967" spans="1:69" x14ac:dyDescent="0.2">
      <c r="A967" s="214"/>
      <c r="B967" s="214"/>
      <c r="C967" s="214"/>
      <c r="D967" s="214"/>
      <c r="E967" s="214"/>
      <c r="F967" s="214"/>
      <c r="G967" s="214"/>
      <c r="H967" s="214"/>
      <c r="I967" s="214"/>
      <c r="J967" s="214"/>
      <c r="K967" s="214"/>
      <c r="L967" s="214"/>
      <c r="M967" s="214"/>
      <c r="N967" s="214"/>
      <c r="O967" s="214"/>
      <c r="P967" s="214"/>
      <c r="Q967" s="214"/>
      <c r="R967" s="214"/>
      <c r="S967" s="214"/>
      <c r="T967" s="214"/>
      <c r="U967" s="214"/>
      <c r="V967" s="214"/>
      <c r="W967" s="214"/>
      <c r="X967" s="214"/>
      <c r="Y967" s="214"/>
      <c r="Z967" s="214"/>
      <c r="AA967" s="214"/>
      <c r="AB967" s="214"/>
      <c r="AC967" s="214"/>
      <c r="AD967" s="214"/>
      <c r="AE967" s="214"/>
      <c r="AF967" s="214"/>
      <c r="AG967" s="214"/>
      <c r="AH967" s="214"/>
      <c r="AI967" s="214"/>
      <c r="AJ967" s="214"/>
      <c r="AK967" s="214"/>
      <c r="AL967" s="214"/>
      <c r="AM967" s="214"/>
      <c r="AN967" s="214"/>
      <c r="AO967" s="214"/>
      <c r="AP967" s="214"/>
      <c r="AQ967" s="214"/>
      <c r="AR967" s="214"/>
      <c r="AS967" s="214"/>
      <c r="AT967" s="214"/>
      <c r="AU967" s="214"/>
      <c r="AV967" s="214"/>
      <c r="AW967" s="214"/>
      <c r="AX967" s="214"/>
      <c r="AY967" s="214"/>
      <c r="AZ967" s="214"/>
      <c r="BA967" s="214"/>
      <c r="BB967" s="214"/>
      <c r="BC967" s="214"/>
      <c r="BD967" s="214"/>
      <c r="BE967" s="214"/>
      <c r="BF967" s="214"/>
      <c r="BG967" s="214"/>
      <c r="BH967" s="214"/>
      <c r="BI967" s="214"/>
      <c r="BJ967" s="214"/>
      <c r="BK967" s="214"/>
      <c r="BL967" s="214"/>
      <c r="BM967" s="214"/>
      <c r="BN967" s="214"/>
      <c r="BO967" s="214"/>
      <c r="BP967" s="214"/>
      <c r="BQ967" s="214"/>
    </row>
    <row r="968" spans="1:69" x14ac:dyDescent="0.2">
      <c r="A968" s="214"/>
      <c r="B968" s="214"/>
      <c r="C968" s="214"/>
      <c r="D968" s="214"/>
      <c r="E968" s="214"/>
      <c r="F968" s="214"/>
      <c r="G968" s="214"/>
      <c r="H968" s="214"/>
      <c r="I968" s="214"/>
      <c r="J968" s="214"/>
      <c r="K968" s="214"/>
      <c r="L968" s="214"/>
      <c r="M968" s="214"/>
      <c r="N968" s="214"/>
      <c r="O968" s="214"/>
      <c r="P968" s="214"/>
      <c r="Q968" s="214"/>
      <c r="R968" s="214"/>
      <c r="S968" s="214"/>
      <c r="T968" s="214"/>
      <c r="U968" s="214"/>
      <c r="V968" s="214"/>
      <c r="W968" s="214"/>
      <c r="X968" s="214"/>
      <c r="Y968" s="214"/>
      <c r="Z968" s="214"/>
      <c r="AA968" s="214"/>
      <c r="AB968" s="214"/>
      <c r="AC968" s="214"/>
      <c r="AD968" s="214"/>
      <c r="AE968" s="214"/>
      <c r="AF968" s="214"/>
      <c r="AG968" s="214"/>
      <c r="AH968" s="214"/>
      <c r="AI968" s="214"/>
      <c r="AJ968" s="214"/>
      <c r="AK968" s="214"/>
      <c r="AL968" s="214"/>
      <c r="AM968" s="214"/>
      <c r="AN968" s="214"/>
      <c r="AO968" s="214"/>
      <c r="AP968" s="214"/>
      <c r="AQ968" s="214"/>
      <c r="AR968" s="214"/>
      <c r="AS968" s="214"/>
      <c r="AT968" s="214"/>
      <c r="AU968" s="214"/>
      <c r="AV968" s="214"/>
      <c r="AW968" s="214"/>
      <c r="AX968" s="214"/>
      <c r="AY968" s="214"/>
      <c r="AZ968" s="214"/>
      <c r="BA968" s="214"/>
      <c r="BB968" s="214"/>
      <c r="BC968" s="214"/>
      <c r="BD968" s="214"/>
      <c r="BE968" s="214"/>
      <c r="BF968" s="214"/>
      <c r="BG968" s="214"/>
      <c r="BH968" s="214"/>
      <c r="BI968" s="214"/>
      <c r="BJ968" s="214"/>
      <c r="BK968" s="214"/>
      <c r="BL968" s="214"/>
      <c r="BM968" s="214"/>
      <c r="BN968" s="214"/>
      <c r="BO968" s="214"/>
      <c r="BP968" s="214"/>
      <c r="BQ968" s="214"/>
    </row>
    <row r="969" spans="1:69" x14ac:dyDescent="0.2">
      <c r="A969" s="214"/>
      <c r="B969" s="214"/>
      <c r="C969" s="214"/>
      <c r="D969" s="214"/>
      <c r="E969" s="214"/>
      <c r="F969" s="214"/>
      <c r="G969" s="214"/>
      <c r="H969" s="214"/>
      <c r="I969" s="214"/>
      <c r="J969" s="214"/>
      <c r="K969" s="214"/>
      <c r="L969" s="214"/>
      <c r="M969" s="214"/>
      <c r="N969" s="214"/>
      <c r="O969" s="214"/>
      <c r="P969" s="214"/>
      <c r="Q969" s="214"/>
      <c r="R969" s="214"/>
      <c r="S969" s="214"/>
      <c r="T969" s="214"/>
      <c r="U969" s="214"/>
      <c r="V969" s="214"/>
      <c r="W969" s="214"/>
      <c r="X969" s="214"/>
      <c r="Y969" s="214"/>
      <c r="Z969" s="214"/>
      <c r="AA969" s="214"/>
      <c r="AB969" s="214"/>
      <c r="AC969" s="214"/>
      <c r="AD969" s="214"/>
      <c r="AE969" s="214"/>
      <c r="AF969" s="214"/>
      <c r="AG969" s="214"/>
      <c r="AH969" s="214"/>
      <c r="AI969" s="214"/>
      <c r="AJ969" s="214"/>
      <c r="AK969" s="214"/>
      <c r="AL969" s="214"/>
      <c r="AM969" s="214"/>
      <c r="AN969" s="214"/>
      <c r="AO969" s="214"/>
      <c r="AP969" s="214"/>
      <c r="AQ969" s="214"/>
      <c r="AR969" s="214"/>
      <c r="AS969" s="214"/>
      <c r="AT969" s="214"/>
      <c r="AU969" s="214"/>
      <c r="AV969" s="214"/>
      <c r="AW969" s="214"/>
      <c r="AX969" s="214"/>
      <c r="AY969" s="214"/>
      <c r="AZ969" s="214"/>
      <c r="BA969" s="214"/>
      <c r="BB969" s="214"/>
      <c r="BC969" s="214"/>
      <c r="BD969" s="214"/>
      <c r="BE969" s="214"/>
      <c r="BF969" s="214"/>
      <c r="BG969" s="214"/>
      <c r="BH969" s="214"/>
      <c r="BI969" s="214"/>
      <c r="BJ969" s="214"/>
      <c r="BK969" s="214"/>
      <c r="BL969" s="214"/>
      <c r="BM969" s="214"/>
      <c r="BN969" s="214"/>
      <c r="BO969" s="214"/>
      <c r="BP969" s="214"/>
      <c r="BQ969" s="214"/>
    </row>
    <row r="970" spans="1:69" x14ac:dyDescent="0.2">
      <c r="A970" s="214"/>
      <c r="B970" s="214"/>
      <c r="C970" s="214"/>
      <c r="D970" s="214"/>
      <c r="E970" s="214"/>
      <c r="F970" s="214"/>
      <c r="G970" s="214"/>
      <c r="H970" s="214"/>
      <c r="I970" s="214"/>
      <c r="J970" s="214"/>
      <c r="K970" s="214"/>
      <c r="L970" s="214"/>
      <c r="M970" s="214"/>
      <c r="N970" s="214"/>
      <c r="O970" s="214"/>
      <c r="P970" s="214"/>
      <c r="Q970" s="214"/>
      <c r="R970" s="214"/>
      <c r="S970" s="214"/>
      <c r="T970" s="214"/>
      <c r="U970" s="214"/>
      <c r="V970" s="214"/>
      <c r="W970" s="214"/>
      <c r="X970" s="214"/>
      <c r="Y970" s="214"/>
      <c r="Z970" s="214"/>
      <c r="AA970" s="214"/>
      <c r="AB970" s="214"/>
      <c r="AC970" s="214"/>
      <c r="AD970" s="214"/>
      <c r="AE970" s="214"/>
      <c r="AF970" s="214"/>
      <c r="AG970" s="214"/>
      <c r="AH970" s="214"/>
      <c r="AI970" s="214"/>
      <c r="AJ970" s="214"/>
      <c r="AK970" s="214"/>
      <c r="AL970" s="214"/>
      <c r="AM970" s="214"/>
      <c r="AN970" s="214"/>
      <c r="AO970" s="214"/>
      <c r="AP970" s="214"/>
      <c r="AQ970" s="214"/>
      <c r="AR970" s="214"/>
      <c r="AS970" s="214"/>
      <c r="AT970" s="214"/>
      <c r="AU970" s="214"/>
      <c r="AV970" s="214"/>
      <c r="AW970" s="214"/>
      <c r="AX970" s="214"/>
      <c r="AY970" s="214"/>
      <c r="AZ970" s="214"/>
      <c r="BA970" s="214"/>
      <c r="BB970" s="214"/>
      <c r="BC970" s="214"/>
      <c r="BD970" s="214"/>
      <c r="BE970" s="214"/>
      <c r="BF970" s="214"/>
      <c r="BG970" s="214"/>
      <c r="BH970" s="214"/>
      <c r="BI970" s="214"/>
      <c r="BJ970" s="214"/>
      <c r="BK970" s="214"/>
      <c r="BL970" s="214"/>
      <c r="BM970" s="214"/>
      <c r="BN970" s="214"/>
      <c r="BO970" s="214"/>
      <c r="BP970" s="214"/>
      <c r="BQ970" s="214"/>
    </row>
    <row r="971" spans="1:69" x14ac:dyDescent="0.2">
      <c r="A971" s="214"/>
      <c r="B971" s="214"/>
      <c r="C971" s="214"/>
      <c r="D971" s="214"/>
      <c r="E971" s="214"/>
      <c r="F971" s="214"/>
      <c r="G971" s="214"/>
      <c r="H971" s="214"/>
      <c r="I971" s="214"/>
      <c r="J971" s="214"/>
      <c r="K971" s="214"/>
      <c r="L971" s="214"/>
      <c r="M971" s="214"/>
      <c r="N971" s="214"/>
      <c r="O971" s="214"/>
      <c r="P971" s="214"/>
      <c r="Q971" s="214"/>
      <c r="R971" s="214"/>
      <c r="S971" s="214"/>
      <c r="T971" s="214"/>
      <c r="U971" s="214"/>
      <c r="V971" s="214"/>
      <c r="W971" s="214"/>
      <c r="X971" s="214"/>
      <c r="Y971" s="214"/>
      <c r="Z971" s="214"/>
      <c r="AA971" s="214"/>
      <c r="AB971" s="214"/>
      <c r="AC971" s="214"/>
      <c r="AD971" s="214"/>
      <c r="AE971" s="214"/>
      <c r="AF971" s="214"/>
      <c r="AG971" s="214"/>
      <c r="AH971" s="214"/>
      <c r="AI971" s="214"/>
      <c r="AJ971" s="214"/>
      <c r="AK971" s="214"/>
      <c r="AL971" s="214"/>
      <c r="AM971" s="214"/>
      <c r="AN971" s="214"/>
      <c r="AO971" s="214"/>
      <c r="AP971" s="214"/>
      <c r="AQ971" s="214"/>
      <c r="AR971" s="214"/>
      <c r="AS971" s="214"/>
      <c r="AT971" s="214"/>
      <c r="AU971" s="214"/>
      <c r="AV971" s="214"/>
      <c r="AW971" s="214"/>
      <c r="AX971" s="214"/>
      <c r="AY971" s="214"/>
      <c r="AZ971" s="214"/>
      <c r="BA971" s="214"/>
      <c r="BB971" s="214"/>
      <c r="BC971" s="214"/>
      <c r="BD971" s="214"/>
      <c r="BE971" s="214"/>
      <c r="BF971" s="214"/>
      <c r="BG971" s="214"/>
      <c r="BH971" s="214"/>
      <c r="BI971" s="214"/>
      <c r="BJ971" s="214"/>
      <c r="BK971" s="214"/>
      <c r="BL971" s="214"/>
      <c r="BM971" s="214"/>
      <c r="BN971" s="214"/>
      <c r="BO971" s="214"/>
      <c r="BP971" s="214"/>
      <c r="BQ971" s="214"/>
    </row>
    <row r="972" spans="1:69" x14ac:dyDescent="0.2">
      <c r="A972" s="214"/>
      <c r="B972" s="214"/>
      <c r="C972" s="214"/>
      <c r="D972" s="214"/>
      <c r="E972" s="214"/>
      <c r="F972" s="214"/>
      <c r="G972" s="214"/>
      <c r="H972" s="214"/>
      <c r="I972" s="214"/>
      <c r="J972" s="214"/>
      <c r="K972" s="214"/>
      <c r="L972" s="214"/>
      <c r="M972" s="214"/>
      <c r="N972" s="214"/>
      <c r="O972" s="214"/>
      <c r="P972" s="214"/>
      <c r="Q972" s="214"/>
      <c r="R972" s="214"/>
      <c r="S972" s="214"/>
      <c r="T972" s="214"/>
      <c r="U972" s="214"/>
      <c r="V972" s="214"/>
      <c r="W972" s="214"/>
      <c r="X972" s="214"/>
      <c r="Y972" s="214"/>
      <c r="Z972" s="214"/>
      <c r="AA972" s="214"/>
      <c r="AB972" s="214"/>
      <c r="AC972" s="214"/>
      <c r="AD972" s="214"/>
      <c r="AE972" s="214"/>
      <c r="AF972" s="214"/>
      <c r="AG972" s="214"/>
      <c r="AH972" s="214"/>
      <c r="AI972" s="214"/>
      <c r="AJ972" s="214"/>
      <c r="AK972" s="214"/>
      <c r="AL972" s="214"/>
      <c r="AM972" s="214"/>
      <c r="AN972" s="214"/>
      <c r="AO972" s="214"/>
      <c r="AP972" s="214"/>
      <c r="AQ972" s="214"/>
      <c r="AR972" s="214"/>
      <c r="AS972" s="214"/>
      <c r="AT972" s="214"/>
      <c r="AU972" s="214"/>
      <c r="AV972" s="214"/>
      <c r="AW972" s="214"/>
      <c r="AX972" s="214"/>
      <c r="AY972" s="214"/>
      <c r="AZ972" s="214"/>
      <c r="BA972" s="214"/>
      <c r="BB972" s="214"/>
      <c r="BC972" s="214"/>
      <c r="BD972" s="214"/>
      <c r="BE972" s="214"/>
      <c r="BF972" s="214"/>
      <c r="BG972" s="214"/>
      <c r="BH972" s="214"/>
      <c r="BI972" s="214"/>
      <c r="BJ972" s="214"/>
      <c r="BK972" s="214"/>
      <c r="BL972" s="214"/>
      <c r="BM972" s="214"/>
      <c r="BN972" s="214"/>
      <c r="BO972" s="214"/>
      <c r="BP972" s="214"/>
      <c r="BQ972" s="214"/>
    </row>
    <row r="973" spans="1:69" x14ac:dyDescent="0.2">
      <c r="A973" s="214"/>
      <c r="B973" s="214"/>
      <c r="C973" s="214"/>
      <c r="D973" s="214"/>
      <c r="E973" s="214"/>
      <c r="F973" s="214"/>
      <c r="G973" s="214"/>
      <c r="H973" s="214"/>
      <c r="I973" s="214"/>
      <c r="J973" s="214"/>
      <c r="K973" s="214"/>
      <c r="L973" s="214"/>
      <c r="M973" s="214"/>
      <c r="N973" s="214"/>
      <c r="O973" s="214"/>
      <c r="P973" s="214"/>
      <c r="Q973" s="214"/>
      <c r="R973" s="214"/>
      <c r="S973" s="214"/>
      <c r="T973" s="214"/>
      <c r="U973" s="214"/>
      <c r="V973" s="214"/>
      <c r="W973" s="214"/>
      <c r="X973" s="214"/>
      <c r="Y973" s="214"/>
      <c r="Z973" s="214"/>
      <c r="AA973" s="214"/>
      <c r="AB973" s="214"/>
      <c r="AC973" s="214"/>
      <c r="AD973" s="214"/>
      <c r="AE973" s="214"/>
      <c r="AF973" s="214"/>
      <c r="AG973" s="214"/>
      <c r="AH973" s="214"/>
      <c r="AI973" s="214"/>
      <c r="AJ973" s="214"/>
      <c r="AK973" s="214"/>
      <c r="AL973" s="214"/>
      <c r="AM973" s="214"/>
      <c r="AN973" s="214"/>
      <c r="AO973" s="214"/>
      <c r="AP973" s="214"/>
      <c r="AQ973" s="214"/>
      <c r="AR973" s="214"/>
      <c r="AS973" s="214"/>
      <c r="AT973" s="214"/>
      <c r="AU973" s="214"/>
      <c r="AV973" s="214"/>
      <c r="AW973" s="214"/>
      <c r="AX973" s="214"/>
      <c r="AY973" s="214"/>
      <c r="AZ973" s="214"/>
      <c r="BA973" s="214"/>
      <c r="BB973" s="214"/>
      <c r="BC973" s="214"/>
      <c r="BD973" s="214"/>
      <c r="BE973" s="214"/>
      <c r="BF973" s="214"/>
      <c r="BG973" s="214"/>
      <c r="BH973" s="214"/>
      <c r="BI973" s="214"/>
      <c r="BJ973" s="214"/>
      <c r="BK973" s="214"/>
      <c r="BL973" s="214"/>
      <c r="BM973" s="214"/>
      <c r="BN973" s="214"/>
      <c r="BO973" s="214"/>
      <c r="BP973" s="214"/>
      <c r="BQ973" s="214"/>
    </row>
    <row r="974" spans="1:69" x14ac:dyDescent="0.2">
      <c r="A974" s="214"/>
      <c r="B974" s="214"/>
      <c r="C974" s="214"/>
      <c r="D974" s="214"/>
      <c r="E974" s="214"/>
      <c r="F974" s="214"/>
      <c r="G974" s="214"/>
      <c r="H974" s="214"/>
      <c r="I974" s="214"/>
      <c r="J974" s="214"/>
      <c r="K974" s="214"/>
      <c r="L974" s="214"/>
      <c r="M974" s="214"/>
      <c r="N974" s="214"/>
      <c r="O974" s="214"/>
      <c r="P974" s="214"/>
      <c r="Q974" s="214"/>
      <c r="R974" s="214"/>
      <c r="S974" s="214"/>
      <c r="T974" s="214"/>
      <c r="U974" s="214"/>
      <c r="V974" s="214"/>
      <c r="W974" s="214"/>
      <c r="X974" s="214"/>
      <c r="Y974" s="214"/>
      <c r="Z974" s="214"/>
      <c r="AA974" s="214"/>
      <c r="AB974" s="214"/>
      <c r="AC974" s="214"/>
      <c r="AD974" s="214"/>
      <c r="AE974" s="214"/>
      <c r="AF974" s="214"/>
      <c r="AG974" s="214"/>
      <c r="AH974" s="214"/>
      <c r="AI974" s="214"/>
      <c r="AJ974" s="214"/>
      <c r="AK974" s="214"/>
      <c r="AL974" s="214"/>
      <c r="AM974" s="214"/>
      <c r="AN974" s="214"/>
      <c r="AO974" s="214"/>
      <c r="AP974" s="214"/>
      <c r="AQ974" s="214"/>
      <c r="AR974" s="214"/>
      <c r="AS974" s="214"/>
      <c r="AT974" s="214"/>
      <c r="AU974" s="214"/>
      <c r="AV974" s="214"/>
      <c r="AW974" s="214"/>
      <c r="AX974" s="214"/>
      <c r="AY974" s="214"/>
      <c r="AZ974" s="214"/>
      <c r="BA974" s="214"/>
      <c r="BB974" s="214"/>
      <c r="BC974" s="214"/>
      <c r="BD974" s="214"/>
      <c r="BE974" s="214"/>
      <c r="BF974" s="214"/>
      <c r="BG974" s="214"/>
      <c r="BH974" s="214"/>
      <c r="BI974" s="214"/>
      <c r="BJ974" s="214"/>
      <c r="BK974" s="214"/>
      <c r="BL974" s="214"/>
      <c r="BM974" s="214"/>
      <c r="BN974" s="214"/>
      <c r="BO974" s="214"/>
      <c r="BP974" s="214"/>
      <c r="BQ974" s="214"/>
    </row>
    <row r="975" spans="1:69" x14ac:dyDescent="0.2">
      <c r="A975" s="214"/>
      <c r="B975" s="214"/>
      <c r="C975" s="214"/>
      <c r="D975" s="214"/>
      <c r="E975" s="214"/>
      <c r="F975" s="214"/>
      <c r="G975" s="214"/>
      <c r="H975" s="214"/>
      <c r="I975" s="214"/>
      <c r="J975" s="214"/>
      <c r="K975" s="214"/>
      <c r="L975" s="214"/>
      <c r="M975" s="214"/>
      <c r="N975" s="214"/>
      <c r="O975" s="214"/>
      <c r="P975" s="214"/>
      <c r="Q975" s="214"/>
      <c r="R975" s="214"/>
      <c r="S975" s="214"/>
      <c r="T975" s="214"/>
      <c r="U975" s="214"/>
      <c r="V975" s="214"/>
      <c r="W975" s="214"/>
      <c r="X975" s="214"/>
      <c r="Y975" s="214"/>
      <c r="Z975" s="214"/>
      <c r="AA975" s="214"/>
      <c r="AB975" s="214"/>
      <c r="AC975" s="214"/>
      <c r="AD975" s="214"/>
      <c r="AE975" s="214"/>
      <c r="AF975" s="214"/>
      <c r="AG975" s="214"/>
      <c r="AH975" s="214"/>
      <c r="AI975" s="214"/>
      <c r="AJ975" s="214"/>
      <c r="AK975" s="214"/>
      <c r="AL975" s="214"/>
      <c r="AM975" s="214"/>
      <c r="AN975" s="214"/>
      <c r="AO975" s="214"/>
      <c r="AP975" s="214"/>
      <c r="AQ975" s="214"/>
      <c r="AR975" s="214"/>
      <c r="AS975" s="214"/>
      <c r="AT975" s="214"/>
      <c r="AU975" s="214"/>
      <c r="AV975" s="214"/>
      <c r="AW975" s="214"/>
      <c r="AX975" s="214"/>
      <c r="AY975" s="214"/>
      <c r="AZ975" s="214"/>
      <c r="BA975" s="214"/>
      <c r="BB975" s="214"/>
      <c r="BC975" s="214"/>
      <c r="BD975" s="214"/>
      <c r="BE975" s="214"/>
      <c r="BF975" s="214"/>
      <c r="BG975" s="214"/>
      <c r="BH975" s="214"/>
      <c r="BI975" s="214"/>
      <c r="BJ975" s="214"/>
      <c r="BK975" s="214"/>
      <c r="BL975" s="214"/>
      <c r="BM975" s="214"/>
      <c r="BN975" s="214"/>
      <c r="BO975" s="214"/>
      <c r="BP975" s="214"/>
      <c r="BQ975" s="214"/>
    </row>
    <row r="976" spans="1:69" x14ac:dyDescent="0.2">
      <c r="A976" s="214"/>
      <c r="B976" s="214"/>
      <c r="C976" s="214"/>
      <c r="D976" s="214"/>
      <c r="E976" s="214"/>
      <c r="F976" s="214"/>
      <c r="G976" s="214"/>
      <c r="H976" s="214"/>
      <c r="I976" s="214"/>
      <c r="J976" s="214"/>
      <c r="K976" s="214"/>
      <c r="L976" s="214"/>
      <c r="M976" s="214"/>
      <c r="N976" s="214"/>
      <c r="O976" s="214"/>
      <c r="P976" s="214"/>
      <c r="Q976" s="214"/>
      <c r="R976" s="214"/>
      <c r="S976" s="214"/>
      <c r="T976" s="214"/>
      <c r="U976" s="214"/>
      <c r="V976" s="214"/>
      <c r="W976" s="214"/>
      <c r="X976" s="214"/>
      <c r="Y976" s="214"/>
      <c r="Z976" s="214"/>
      <c r="AA976" s="214"/>
      <c r="AB976" s="214"/>
      <c r="AC976" s="214"/>
      <c r="AD976" s="214"/>
      <c r="AE976" s="214"/>
      <c r="AF976" s="214"/>
      <c r="AG976" s="214"/>
      <c r="AH976" s="214"/>
      <c r="AI976" s="214"/>
      <c r="AJ976" s="214"/>
      <c r="AK976" s="214"/>
      <c r="AL976" s="214"/>
      <c r="AM976" s="214"/>
      <c r="AN976" s="214"/>
      <c r="AO976" s="214"/>
      <c r="AP976" s="214"/>
      <c r="AQ976" s="214"/>
      <c r="AR976" s="214"/>
      <c r="AS976" s="214"/>
      <c r="AT976" s="214"/>
      <c r="AU976" s="214"/>
      <c r="AV976" s="214"/>
      <c r="AW976" s="214"/>
      <c r="AX976" s="214"/>
      <c r="AY976" s="214"/>
      <c r="AZ976" s="214"/>
      <c r="BA976" s="214"/>
      <c r="BB976" s="214"/>
      <c r="BC976" s="214"/>
      <c r="BD976" s="214"/>
      <c r="BE976" s="214"/>
      <c r="BF976" s="214"/>
      <c r="BG976" s="214"/>
      <c r="BH976" s="214"/>
      <c r="BI976" s="214"/>
      <c r="BJ976" s="214"/>
      <c r="BK976" s="214"/>
      <c r="BL976" s="214"/>
      <c r="BM976" s="214"/>
      <c r="BN976" s="214"/>
      <c r="BO976" s="214"/>
      <c r="BP976" s="214"/>
      <c r="BQ976" s="214"/>
    </row>
    <row r="977" spans="1:69" x14ac:dyDescent="0.2">
      <c r="A977" s="214"/>
      <c r="B977" s="214"/>
      <c r="C977" s="214"/>
      <c r="D977" s="214"/>
      <c r="E977" s="214"/>
      <c r="F977" s="214"/>
      <c r="G977" s="214"/>
      <c r="H977" s="214"/>
      <c r="I977" s="214"/>
      <c r="J977" s="214"/>
      <c r="K977" s="214"/>
      <c r="L977" s="214"/>
      <c r="M977" s="214"/>
      <c r="N977" s="214"/>
      <c r="O977" s="214"/>
      <c r="P977" s="214"/>
      <c r="Q977" s="214"/>
      <c r="R977" s="214"/>
      <c r="S977" s="214"/>
      <c r="T977" s="214"/>
      <c r="U977" s="214"/>
      <c r="V977" s="214"/>
      <c r="W977" s="214"/>
      <c r="X977" s="214"/>
      <c r="Y977" s="214"/>
      <c r="Z977" s="214"/>
      <c r="AA977" s="214"/>
      <c r="AB977" s="214"/>
      <c r="AC977" s="214"/>
      <c r="AD977" s="214"/>
      <c r="AE977" s="214"/>
      <c r="AF977" s="214"/>
      <c r="AG977" s="214"/>
      <c r="AH977" s="214"/>
      <c r="AI977" s="214"/>
      <c r="AJ977" s="214"/>
      <c r="AK977" s="214"/>
      <c r="AL977" s="214"/>
      <c r="AM977" s="214"/>
      <c r="AN977" s="214"/>
      <c r="AO977" s="214"/>
      <c r="AP977" s="214"/>
      <c r="AQ977" s="214"/>
      <c r="AR977" s="214"/>
      <c r="AS977" s="214"/>
      <c r="AT977" s="214"/>
      <c r="AU977" s="214"/>
      <c r="AV977" s="214"/>
      <c r="AW977" s="214"/>
      <c r="AX977" s="214"/>
      <c r="AY977" s="214"/>
      <c r="AZ977" s="214"/>
      <c r="BA977" s="214"/>
      <c r="BB977" s="214"/>
      <c r="BC977" s="214"/>
      <c r="BD977" s="214"/>
      <c r="BE977" s="214"/>
      <c r="BF977" s="214"/>
      <c r="BG977" s="214"/>
      <c r="BH977" s="214"/>
      <c r="BI977" s="214"/>
      <c r="BJ977" s="214"/>
      <c r="BK977" s="214"/>
      <c r="BL977" s="214"/>
      <c r="BM977" s="214"/>
      <c r="BN977" s="214"/>
      <c r="BO977" s="214"/>
      <c r="BP977" s="214"/>
      <c r="BQ977" s="214"/>
    </row>
    <row r="978" spans="1:69" x14ac:dyDescent="0.2">
      <c r="A978" s="214"/>
      <c r="B978" s="214"/>
      <c r="C978" s="214"/>
      <c r="D978" s="214"/>
      <c r="E978" s="214"/>
      <c r="F978" s="214"/>
      <c r="G978" s="214"/>
      <c r="H978" s="214"/>
      <c r="I978" s="214"/>
      <c r="J978" s="214"/>
      <c r="K978" s="214"/>
      <c r="L978" s="214"/>
      <c r="M978" s="214"/>
      <c r="N978" s="214"/>
      <c r="O978" s="214"/>
      <c r="P978" s="214"/>
      <c r="Q978" s="214"/>
      <c r="R978" s="214"/>
      <c r="S978" s="214"/>
      <c r="T978" s="214"/>
      <c r="U978" s="214"/>
      <c r="V978" s="214"/>
      <c r="W978" s="214"/>
      <c r="X978" s="214"/>
      <c r="Y978" s="214"/>
      <c r="Z978" s="214"/>
      <c r="AA978" s="214"/>
      <c r="AB978" s="214"/>
      <c r="AC978" s="214"/>
      <c r="AD978" s="214"/>
      <c r="AE978" s="214"/>
      <c r="AF978" s="214"/>
      <c r="AG978" s="214"/>
      <c r="AH978" s="214"/>
      <c r="AI978" s="214"/>
      <c r="AJ978" s="214"/>
      <c r="AK978" s="214"/>
      <c r="AL978" s="214"/>
      <c r="AM978" s="214"/>
      <c r="AN978" s="214"/>
      <c r="AO978" s="214"/>
      <c r="AP978" s="214"/>
      <c r="AQ978" s="214"/>
      <c r="AR978" s="214"/>
      <c r="AS978" s="214"/>
      <c r="AT978" s="214"/>
      <c r="AU978" s="214"/>
      <c r="AV978" s="214"/>
      <c r="AW978" s="214"/>
      <c r="AX978" s="214"/>
      <c r="AY978" s="214"/>
      <c r="AZ978" s="214"/>
      <c r="BA978" s="214"/>
      <c r="BB978" s="214"/>
      <c r="BC978" s="214"/>
      <c r="BD978" s="214"/>
      <c r="BE978" s="214"/>
      <c r="BF978" s="214"/>
      <c r="BG978" s="214"/>
      <c r="BH978" s="214"/>
      <c r="BI978" s="214"/>
      <c r="BJ978" s="214"/>
      <c r="BK978" s="214"/>
      <c r="BL978" s="214"/>
      <c r="BM978" s="214"/>
      <c r="BN978" s="214"/>
      <c r="BO978" s="214"/>
      <c r="BP978" s="214"/>
      <c r="BQ978" s="214"/>
    </row>
    <row r="979" spans="1:69" x14ac:dyDescent="0.2">
      <c r="A979" s="214"/>
      <c r="B979" s="214"/>
      <c r="C979" s="214"/>
      <c r="D979" s="214"/>
      <c r="E979" s="214"/>
      <c r="F979" s="214"/>
      <c r="G979" s="214"/>
      <c r="H979" s="214"/>
      <c r="I979" s="214"/>
      <c r="J979" s="214"/>
      <c r="K979" s="214"/>
      <c r="L979" s="214"/>
      <c r="M979" s="214"/>
      <c r="N979" s="214"/>
      <c r="O979" s="214"/>
      <c r="P979" s="214"/>
      <c r="Q979" s="214"/>
      <c r="R979" s="214"/>
      <c r="S979" s="214"/>
      <c r="T979" s="214"/>
      <c r="U979" s="214"/>
      <c r="V979" s="214"/>
      <c r="W979" s="214"/>
      <c r="X979" s="214"/>
      <c r="Y979" s="214"/>
      <c r="Z979" s="214"/>
      <c r="AA979" s="214"/>
      <c r="AB979" s="214"/>
      <c r="AC979" s="214"/>
      <c r="AD979" s="214"/>
      <c r="AE979" s="214"/>
      <c r="AF979" s="214"/>
      <c r="AG979" s="214"/>
      <c r="AH979" s="214"/>
      <c r="AI979" s="214"/>
      <c r="AJ979" s="214"/>
      <c r="AK979" s="214"/>
      <c r="AL979" s="214"/>
      <c r="AM979" s="214"/>
      <c r="AN979" s="214"/>
      <c r="AO979" s="214"/>
      <c r="AP979" s="214"/>
      <c r="AQ979" s="214"/>
      <c r="AR979" s="214"/>
      <c r="AS979" s="214"/>
      <c r="AT979" s="214"/>
      <c r="AU979" s="214"/>
      <c r="AV979" s="214"/>
      <c r="AW979" s="214"/>
      <c r="AX979" s="214"/>
      <c r="AY979" s="214"/>
      <c r="AZ979" s="214"/>
      <c r="BA979" s="214"/>
      <c r="BB979" s="214"/>
      <c r="BC979" s="214"/>
      <c r="BD979" s="214"/>
      <c r="BE979" s="214"/>
      <c r="BF979" s="214"/>
      <c r="BG979" s="214"/>
      <c r="BH979" s="214"/>
      <c r="BI979" s="214"/>
      <c r="BJ979" s="214"/>
      <c r="BK979" s="214"/>
      <c r="BL979" s="214"/>
      <c r="BM979" s="214"/>
      <c r="BN979" s="214"/>
      <c r="BO979" s="214"/>
      <c r="BP979" s="214"/>
      <c r="BQ979" s="214"/>
    </row>
    <row r="980" spans="1:69" x14ac:dyDescent="0.2">
      <c r="A980" s="214"/>
      <c r="B980" s="214"/>
      <c r="C980" s="214"/>
      <c r="D980" s="214"/>
      <c r="E980" s="214"/>
      <c r="F980" s="214"/>
      <c r="G980" s="214"/>
      <c r="H980" s="214"/>
      <c r="I980" s="214"/>
      <c r="J980" s="214"/>
      <c r="K980" s="214"/>
      <c r="L980" s="214"/>
      <c r="M980" s="214"/>
      <c r="N980" s="214"/>
      <c r="O980" s="214"/>
      <c r="P980" s="214"/>
      <c r="Q980" s="214"/>
      <c r="R980" s="214"/>
      <c r="S980" s="214"/>
      <c r="T980" s="214"/>
      <c r="U980" s="214"/>
      <c r="V980" s="214"/>
      <c r="W980" s="214"/>
      <c r="X980" s="214"/>
      <c r="Y980" s="214"/>
      <c r="Z980" s="214"/>
      <c r="AA980" s="214"/>
      <c r="AB980" s="214"/>
      <c r="AC980" s="214"/>
      <c r="AD980" s="214"/>
      <c r="AE980" s="214"/>
      <c r="AF980" s="214"/>
      <c r="AG980" s="214"/>
      <c r="AH980" s="214"/>
      <c r="AI980" s="214"/>
      <c r="AJ980" s="214"/>
      <c r="AK980" s="214"/>
      <c r="AL980" s="214"/>
      <c r="AM980" s="214"/>
      <c r="AN980" s="214"/>
      <c r="AO980" s="214"/>
      <c r="AP980" s="214"/>
      <c r="AQ980" s="214"/>
      <c r="AR980" s="214"/>
      <c r="AS980" s="214"/>
      <c r="AT980" s="214"/>
      <c r="AU980" s="214"/>
      <c r="AV980" s="214"/>
      <c r="AW980" s="214"/>
      <c r="AX980" s="214"/>
      <c r="AY980" s="214"/>
      <c r="AZ980" s="214"/>
      <c r="BA980" s="214"/>
      <c r="BB980" s="214"/>
      <c r="BC980" s="214"/>
      <c r="BD980" s="214"/>
      <c r="BE980" s="214"/>
      <c r="BF980" s="214"/>
      <c r="BG980" s="214"/>
      <c r="BH980" s="214"/>
      <c r="BI980" s="214"/>
      <c r="BJ980" s="214"/>
      <c r="BK980" s="214"/>
      <c r="BL980" s="214"/>
      <c r="BM980" s="214"/>
      <c r="BN980" s="214"/>
      <c r="BO980" s="214"/>
      <c r="BP980" s="214"/>
      <c r="BQ980" s="214"/>
    </row>
    <row r="981" spans="1:69" x14ac:dyDescent="0.2">
      <c r="A981" s="214"/>
      <c r="B981" s="214"/>
      <c r="C981" s="214"/>
      <c r="D981" s="214"/>
      <c r="E981" s="214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4"/>
      <c r="T981" s="214"/>
      <c r="U981" s="214"/>
      <c r="V981" s="214"/>
      <c r="W981" s="214"/>
      <c r="X981" s="214"/>
      <c r="Y981" s="214"/>
      <c r="Z981" s="214"/>
      <c r="AA981" s="214"/>
      <c r="AB981" s="214"/>
      <c r="AC981" s="214"/>
      <c r="AD981" s="214"/>
      <c r="AE981" s="214"/>
      <c r="AF981" s="214"/>
      <c r="AG981" s="214"/>
      <c r="AH981" s="214"/>
      <c r="AI981" s="214"/>
      <c r="AJ981" s="214"/>
      <c r="AK981" s="214"/>
      <c r="AL981" s="214"/>
      <c r="AM981" s="214"/>
      <c r="AN981" s="214"/>
      <c r="AO981" s="214"/>
      <c r="AP981" s="214"/>
      <c r="AQ981" s="214"/>
      <c r="AR981" s="214"/>
      <c r="AS981" s="214"/>
      <c r="AT981" s="214"/>
      <c r="AU981" s="214"/>
      <c r="AV981" s="214"/>
      <c r="AW981" s="214"/>
      <c r="AX981" s="214"/>
      <c r="AY981" s="214"/>
      <c r="AZ981" s="214"/>
      <c r="BA981" s="214"/>
      <c r="BB981" s="214"/>
      <c r="BC981" s="214"/>
      <c r="BD981" s="214"/>
      <c r="BE981" s="214"/>
      <c r="BF981" s="214"/>
      <c r="BG981" s="214"/>
      <c r="BH981" s="214"/>
      <c r="BI981" s="214"/>
      <c r="BJ981" s="214"/>
      <c r="BK981" s="214"/>
      <c r="BL981" s="214"/>
      <c r="BM981" s="214"/>
      <c r="BN981" s="214"/>
      <c r="BO981" s="214"/>
      <c r="BP981" s="214"/>
      <c r="BQ981" s="214"/>
    </row>
    <row r="982" spans="1:69" x14ac:dyDescent="0.2">
      <c r="A982" s="214"/>
      <c r="B982" s="214"/>
      <c r="C982" s="214"/>
      <c r="D982" s="214"/>
      <c r="E982" s="214"/>
      <c r="F982" s="214"/>
      <c r="G982" s="214"/>
      <c r="H982" s="214"/>
      <c r="I982" s="214"/>
      <c r="J982" s="214"/>
      <c r="K982" s="214"/>
      <c r="L982" s="214"/>
      <c r="M982" s="214"/>
      <c r="N982" s="214"/>
      <c r="O982" s="214"/>
      <c r="P982" s="214"/>
      <c r="Q982" s="214"/>
      <c r="R982" s="214"/>
      <c r="S982" s="214"/>
      <c r="T982" s="214"/>
      <c r="U982" s="214"/>
      <c r="V982" s="214"/>
      <c r="W982" s="214"/>
      <c r="X982" s="214"/>
      <c r="Y982" s="214"/>
      <c r="Z982" s="214"/>
      <c r="AA982" s="214"/>
      <c r="AB982" s="214"/>
      <c r="AC982" s="214"/>
      <c r="AD982" s="214"/>
      <c r="AE982" s="214"/>
      <c r="AF982" s="214"/>
      <c r="AG982" s="214"/>
      <c r="AH982" s="214"/>
      <c r="AI982" s="214"/>
      <c r="AJ982" s="214"/>
      <c r="AK982" s="214"/>
      <c r="AL982" s="214"/>
      <c r="AM982" s="214"/>
      <c r="AN982" s="214"/>
      <c r="AO982" s="214"/>
      <c r="AP982" s="214"/>
      <c r="AQ982" s="214"/>
      <c r="AR982" s="214"/>
      <c r="AS982" s="214"/>
      <c r="AT982" s="214"/>
      <c r="AU982" s="214"/>
      <c r="AV982" s="214"/>
      <c r="AW982" s="214"/>
      <c r="AX982" s="214"/>
      <c r="AY982" s="214"/>
      <c r="AZ982" s="214"/>
      <c r="BA982" s="214"/>
      <c r="BB982" s="214"/>
      <c r="BC982" s="214"/>
      <c r="BD982" s="214"/>
      <c r="BE982" s="214"/>
      <c r="BF982" s="214"/>
      <c r="BG982" s="214"/>
      <c r="BH982" s="214"/>
      <c r="BI982" s="214"/>
      <c r="BJ982" s="214"/>
      <c r="BK982" s="214"/>
      <c r="BL982" s="214"/>
      <c r="BM982" s="214"/>
      <c r="BN982" s="214"/>
      <c r="BO982" s="214"/>
      <c r="BP982" s="214"/>
      <c r="BQ982" s="214"/>
    </row>
    <row r="983" spans="1:69" x14ac:dyDescent="0.2">
      <c r="A983" s="214"/>
      <c r="B983" s="214"/>
      <c r="C983" s="214"/>
      <c r="D983" s="214"/>
      <c r="E983" s="214"/>
      <c r="F983" s="214"/>
      <c r="G983" s="214"/>
      <c r="H983" s="214"/>
      <c r="I983" s="214"/>
      <c r="J983" s="214"/>
      <c r="K983" s="214"/>
      <c r="L983" s="214"/>
      <c r="M983" s="214"/>
      <c r="N983" s="214"/>
      <c r="O983" s="214"/>
      <c r="P983" s="214"/>
      <c r="Q983" s="214"/>
      <c r="R983" s="214"/>
      <c r="S983" s="214"/>
      <c r="T983" s="214"/>
      <c r="U983" s="214"/>
      <c r="V983" s="214"/>
      <c r="W983" s="214"/>
      <c r="X983" s="214"/>
      <c r="Y983" s="214"/>
      <c r="Z983" s="214"/>
      <c r="AA983" s="214"/>
      <c r="AB983" s="214"/>
      <c r="AC983" s="214"/>
      <c r="AD983" s="214"/>
      <c r="AE983" s="214"/>
      <c r="AF983" s="214"/>
      <c r="AG983" s="214"/>
      <c r="AH983" s="214"/>
      <c r="AI983" s="214"/>
      <c r="AJ983" s="214"/>
      <c r="AK983" s="214"/>
      <c r="AL983" s="214"/>
      <c r="AM983" s="214"/>
      <c r="AN983" s="214"/>
      <c r="AO983" s="214"/>
      <c r="AP983" s="214"/>
      <c r="AQ983" s="214"/>
      <c r="AR983" s="214"/>
      <c r="AS983" s="214"/>
      <c r="AT983" s="214"/>
      <c r="AU983" s="214"/>
      <c r="AV983" s="214"/>
      <c r="AW983" s="214"/>
      <c r="AX983" s="214"/>
      <c r="AY983" s="214"/>
      <c r="AZ983" s="214"/>
      <c r="BA983" s="214"/>
      <c r="BB983" s="214"/>
      <c r="BC983" s="214"/>
      <c r="BD983" s="214"/>
      <c r="BE983" s="214"/>
      <c r="BF983" s="214"/>
      <c r="BG983" s="214"/>
      <c r="BH983" s="214"/>
      <c r="BI983" s="214"/>
      <c r="BJ983" s="214"/>
      <c r="BK983" s="214"/>
      <c r="BL983" s="214"/>
      <c r="BM983" s="214"/>
      <c r="BN983" s="214"/>
      <c r="BO983" s="214"/>
      <c r="BP983" s="214"/>
      <c r="BQ983" s="214"/>
    </row>
    <row r="984" spans="1:69" x14ac:dyDescent="0.2">
      <c r="A984" s="214"/>
      <c r="B984" s="214"/>
      <c r="C984" s="214"/>
      <c r="D984" s="214"/>
      <c r="E984" s="214"/>
      <c r="F984" s="214"/>
      <c r="G984" s="214"/>
      <c r="H984" s="214"/>
      <c r="I984" s="214"/>
      <c r="J984" s="214"/>
      <c r="K984" s="214"/>
      <c r="L984" s="214"/>
      <c r="M984" s="214"/>
      <c r="N984" s="214"/>
      <c r="O984" s="214"/>
      <c r="P984" s="214"/>
      <c r="Q984" s="214"/>
      <c r="R984" s="214"/>
      <c r="S984" s="214"/>
      <c r="T984" s="214"/>
      <c r="U984" s="214"/>
      <c r="V984" s="214"/>
      <c r="W984" s="214"/>
      <c r="X984" s="214"/>
      <c r="Y984" s="214"/>
      <c r="Z984" s="214"/>
      <c r="AA984" s="214"/>
      <c r="AB984" s="214"/>
      <c r="AC984" s="214"/>
      <c r="AD984" s="214"/>
      <c r="AE984" s="214"/>
      <c r="AF984" s="214"/>
      <c r="AG984" s="214"/>
      <c r="AH984" s="214"/>
      <c r="AI984" s="214"/>
      <c r="AJ984" s="214"/>
      <c r="AK984" s="214"/>
      <c r="AL984" s="214"/>
      <c r="AM984" s="214"/>
      <c r="AN984" s="214"/>
      <c r="AO984" s="214"/>
      <c r="AP984" s="214"/>
      <c r="AQ984" s="214"/>
      <c r="AR984" s="214"/>
      <c r="AS984" s="214"/>
      <c r="AT984" s="214"/>
      <c r="AU984" s="214"/>
      <c r="AV984" s="214"/>
      <c r="AW984" s="214"/>
      <c r="AX984" s="214"/>
      <c r="AY984" s="214"/>
      <c r="AZ984" s="214"/>
      <c r="BA984" s="214"/>
      <c r="BB984" s="214"/>
      <c r="BC984" s="214"/>
      <c r="BD984" s="214"/>
      <c r="BE984" s="214"/>
      <c r="BF984" s="214"/>
      <c r="BG984" s="214"/>
      <c r="BH984" s="214"/>
      <c r="BI984" s="214"/>
      <c r="BJ984" s="214"/>
      <c r="BK984" s="214"/>
      <c r="BL984" s="214"/>
      <c r="BM984" s="214"/>
      <c r="BN984" s="214"/>
      <c r="BO984" s="214"/>
      <c r="BP984" s="214"/>
      <c r="BQ984" s="214"/>
    </row>
    <row r="985" spans="1:69" x14ac:dyDescent="0.2">
      <c r="A985" s="214"/>
      <c r="B985" s="214"/>
      <c r="C985" s="214"/>
      <c r="D985" s="214"/>
      <c r="E985" s="214"/>
      <c r="F985" s="214"/>
      <c r="G985" s="214"/>
      <c r="H985" s="214"/>
      <c r="I985" s="214"/>
      <c r="J985" s="214"/>
      <c r="K985" s="214"/>
      <c r="L985" s="214"/>
      <c r="M985" s="214"/>
      <c r="N985" s="214"/>
      <c r="O985" s="214"/>
      <c r="P985" s="214"/>
      <c r="Q985" s="214"/>
      <c r="R985" s="214"/>
      <c r="S985" s="214"/>
      <c r="T985" s="214"/>
      <c r="U985" s="214"/>
      <c r="V985" s="214"/>
      <c r="W985" s="214"/>
      <c r="X985" s="214"/>
      <c r="Y985" s="214"/>
      <c r="Z985" s="214"/>
      <c r="AA985" s="214"/>
      <c r="AB985" s="214"/>
      <c r="AC985" s="214"/>
      <c r="AD985" s="214"/>
      <c r="AE985" s="214"/>
      <c r="AF985" s="214"/>
      <c r="AG985" s="214"/>
      <c r="AH985" s="214"/>
      <c r="AI985" s="214"/>
      <c r="AJ985" s="214"/>
      <c r="AK985" s="214"/>
      <c r="AL985" s="214"/>
      <c r="AM985" s="214"/>
      <c r="AN985" s="214"/>
      <c r="AO985" s="214"/>
      <c r="AP985" s="214"/>
      <c r="AQ985" s="214"/>
      <c r="AR985" s="214"/>
      <c r="AS985" s="214"/>
      <c r="AT985" s="214"/>
      <c r="AU985" s="214"/>
      <c r="AV985" s="214"/>
      <c r="AW985" s="214"/>
      <c r="AX985" s="214"/>
      <c r="AY985" s="214"/>
      <c r="AZ985" s="214"/>
      <c r="BA985" s="214"/>
      <c r="BB985" s="214"/>
      <c r="BC985" s="214"/>
      <c r="BD985" s="214"/>
      <c r="BE985" s="214"/>
      <c r="BF985" s="214"/>
      <c r="BG985" s="214"/>
      <c r="BH985" s="214"/>
      <c r="BI985" s="214"/>
      <c r="BJ985" s="214"/>
      <c r="BK985" s="214"/>
      <c r="BL985" s="214"/>
      <c r="BM985" s="214"/>
      <c r="BN985" s="214"/>
      <c r="BO985" s="214"/>
      <c r="BP985" s="214"/>
      <c r="BQ985" s="214"/>
    </row>
    <row r="986" spans="1:69" x14ac:dyDescent="0.2">
      <c r="A986" s="214"/>
      <c r="B986" s="214"/>
      <c r="C986" s="214"/>
      <c r="D986" s="214"/>
      <c r="E986" s="214"/>
      <c r="F986" s="214"/>
      <c r="G986" s="214"/>
      <c r="H986" s="214"/>
      <c r="I986" s="214"/>
      <c r="J986" s="214"/>
      <c r="K986" s="214"/>
      <c r="L986" s="214"/>
      <c r="M986" s="214"/>
      <c r="N986" s="214"/>
      <c r="O986" s="214"/>
      <c r="P986" s="214"/>
      <c r="Q986" s="214"/>
      <c r="R986" s="214"/>
      <c r="S986" s="214"/>
      <c r="T986" s="214"/>
      <c r="U986" s="214"/>
      <c r="V986" s="214"/>
      <c r="W986" s="214"/>
      <c r="X986" s="214"/>
      <c r="Y986" s="214"/>
      <c r="Z986" s="214"/>
      <c r="AA986" s="214"/>
      <c r="AB986" s="214"/>
      <c r="AC986" s="214"/>
      <c r="AD986" s="214"/>
      <c r="AE986" s="214"/>
      <c r="AF986" s="214"/>
      <c r="AG986" s="214"/>
      <c r="AH986" s="214"/>
      <c r="AI986" s="214"/>
      <c r="AJ986" s="214"/>
      <c r="AK986" s="214"/>
      <c r="AL986" s="214"/>
      <c r="AM986" s="214"/>
      <c r="AN986" s="214"/>
      <c r="AO986" s="214"/>
      <c r="AP986" s="214"/>
      <c r="AQ986" s="214"/>
      <c r="AR986" s="214"/>
      <c r="AS986" s="214"/>
      <c r="AT986" s="214"/>
      <c r="AU986" s="214"/>
      <c r="AV986" s="214"/>
      <c r="AW986" s="214"/>
      <c r="AX986" s="214"/>
      <c r="AY986" s="214"/>
      <c r="AZ986" s="214"/>
      <c r="BA986" s="214"/>
      <c r="BB986" s="214"/>
      <c r="BC986" s="214"/>
      <c r="BD986" s="214"/>
      <c r="BE986" s="214"/>
      <c r="BF986" s="214"/>
      <c r="BG986" s="214"/>
      <c r="BH986" s="214"/>
      <c r="BI986" s="214"/>
      <c r="BJ986" s="214"/>
      <c r="BK986" s="214"/>
      <c r="BL986" s="214"/>
      <c r="BM986" s="214"/>
      <c r="BN986" s="214"/>
      <c r="BO986" s="214"/>
      <c r="BP986" s="214"/>
      <c r="BQ986" s="214"/>
    </row>
    <row r="987" spans="1:69" x14ac:dyDescent="0.2">
      <c r="A987" s="214"/>
      <c r="B987" s="214"/>
      <c r="C987" s="214"/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214"/>
      <c r="Q987" s="214"/>
      <c r="R987" s="214"/>
      <c r="S987" s="214"/>
      <c r="T987" s="214"/>
      <c r="U987" s="214"/>
      <c r="V987" s="214"/>
      <c r="W987" s="214"/>
      <c r="X987" s="214"/>
      <c r="Y987" s="214"/>
      <c r="Z987" s="214"/>
      <c r="AA987" s="214"/>
      <c r="AB987" s="214"/>
      <c r="AC987" s="214"/>
      <c r="AD987" s="214"/>
      <c r="AE987" s="214"/>
      <c r="AF987" s="214"/>
      <c r="AG987" s="214"/>
      <c r="AH987" s="214"/>
      <c r="AI987" s="214"/>
      <c r="AJ987" s="214"/>
      <c r="AK987" s="214"/>
      <c r="AL987" s="214"/>
      <c r="AM987" s="214"/>
      <c r="AN987" s="214"/>
      <c r="AO987" s="214"/>
      <c r="AP987" s="214"/>
      <c r="AQ987" s="214"/>
      <c r="AR987" s="214"/>
      <c r="AS987" s="214"/>
      <c r="AT987" s="214"/>
      <c r="AU987" s="214"/>
      <c r="AV987" s="214"/>
      <c r="AW987" s="214"/>
      <c r="AX987" s="214"/>
      <c r="AY987" s="214"/>
      <c r="AZ987" s="214"/>
      <c r="BA987" s="214"/>
      <c r="BB987" s="214"/>
      <c r="BC987" s="214"/>
      <c r="BD987" s="214"/>
      <c r="BE987" s="214"/>
      <c r="BF987" s="214"/>
      <c r="BG987" s="214"/>
      <c r="BH987" s="214"/>
      <c r="BI987" s="214"/>
      <c r="BJ987" s="214"/>
      <c r="BK987" s="214"/>
      <c r="BL987" s="214"/>
      <c r="BM987" s="214"/>
      <c r="BN987" s="214"/>
      <c r="BO987" s="214"/>
      <c r="BP987" s="214"/>
      <c r="BQ987" s="214"/>
    </row>
    <row r="988" spans="1:69" x14ac:dyDescent="0.2">
      <c r="A988" s="214"/>
      <c r="B988" s="214"/>
      <c r="C988" s="214"/>
      <c r="D988" s="214"/>
      <c r="E988" s="214"/>
      <c r="F988" s="214"/>
      <c r="G988" s="214"/>
      <c r="H988" s="214"/>
      <c r="I988" s="214"/>
      <c r="J988" s="214"/>
      <c r="K988" s="214"/>
      <c r="L988" s="214"/>
      <c r="M988" s="214"/>
      <c r="N988" s="214"/>
      <c r="O988" s="214"/>
      <c r="P988" s="214"/>
      <c r="Q988" s="214"/>
      <c r="R988" s="214"/>
      <c r="S988" s="214"/>
      <c r="T988" s="214"/>
      <c r="U988" s="214"/>
      <c r="V988" s="214"/>
      <c r="W988" s="214"/>
      <c r="X988" s="214"/>
      <c r="Y988" s="214"/>
      <c r="Z988" s="214"/>
      <c r="AA988" s="214"/>
      <c r="AB988" s="214"/>
      <c r="AC988" s="214"/>
      <c r="AD988" s="214"/>
      <c r="AE988" s="214"/>
      <c r="AF988" s="214"/>
      <c r="AG988" s="214"/>
      <c r="AH988" s="214"/>
      <c r="AI988" s="214"/>
      <c r="AJ988" s="214"/>
      <c r="AK988" s="214"/>
      <c r="AL988" s="214"/>
      <c r="AM988" s="214"/>
      <c r="AN988" s="214"/>
      <c r="AO988" s="214"/>
      <c r="AP988" s="214"/>
      <c r="AQ988" s="214"/>
      <c r="AR988" s="214"/>
      <c r="AS988" s="214"/>
      <c r="AT988" s="214"/>
      <c r="AU988" s="214"/>
      <c r="AV988" s="214"/>
      <c r="AW988" s="214"/>
      <c r="AX988" s="214"/>
      <c r="AY988" s="214"/>
      <c r="AZ988" s="214"/>
      <c r="BA988" s="214"/>
      <c r="BB988" s="214"/>
      <c r="BC988" s="214"/>
      <c r="BD988" s="214"/>
      <c r="BE988" s="214"/>
      <c r="BF988" s="214"/>
      <c r="BG988" s="214"/>
      <c r="BH988" s="214"/>
      <c r="BI988" s="214"/>
      <c r="BJ988" s="214"/>
      <c r="BK988" s="214"/>
      <c r="BL988" s="214"/>
      <c r="BM988" s="214"/>
      <c r="BN988" s="214"/>
      <c r="BO988" s="214"/>
      <c r="BP988" s="214"/>
      <c r="BQ988" s="214"/>
    </row>
    <row r="989" spans="1:69" x14ac:dyDescent="0.2">
      <c r="A989" s="214"/>
      <c r="B989" s="214"/>
      <c r="C989" s="214"/>
      <c r="D989" s="214"/>
      <c r="E989" s="214"/>
      <c r="F989" s="214"/>
      <c r="G989" s="214"/>
      <c r="H989" s="214"/>
      <c r="I989" s="214"/>
      <c r="J989" s="214"/>
      <c r="K989" s="214"/>
      <c r="L989" s="214"/>
      <c r="M989" s="214"/>
      <c r="N989" s="214"/>
      <c r="O989" s="214"/>
      <c r="P989" s="214"/>
      <c r="Q989" s="214"/>
      <c r="R989" s="214"/>
      <c r="S989" s="214"/>
      <c r="T989" s="214"/>
      <c r="U989" s="214"/>
      <c r="V989" s="214"/>
      <c r="W989" s="214"/>
      <c r="X989" s="214"/>
      <c r="Y989" s="214"/>
      <c r="Z989" s="214"/>
      <c r="AA989" s="214"/>
      <c r="AB989" s="214"/>
      <c r="AC989" s="214"/>
      <c r="AD989" s="214"/>
      <c r="AE989" s="214"/>
      <c r="AF989" s="214"/>
      <c r="AG989" s="214"/>
      <c r="AH989" s="214"/>
      <c r="AI989" s="214"/>
      <c r="AJ989" s="214"/>
      <c r="AK989" s="214"/>
      <c r="AL989" s="214"/>
      <c r="AM989" s="214"/>
      <c r="AN989" s="214"/>
      <c r="AO989" s="214"/>
      <c r="AP989" s="214"/>
      <c r="AQ989" s="214"/>
      <c r="AR989" s="214"/>
      <c r="AS989" s="214"/>
      <c r="AT989" s="214"/>
      <c r="AU989" s="214"/>
      <c r="AV989" s="214"/>
      <c r="AW989" s="214"/>
      <c r="AX989" s="214"/>
      <c r="AY989" s="214"/>
      <c r="AZ989" s="214"/>
      <c r="BA989" s="214"/>
      <c r="BB989" s="214"/>
      <c r="BC989" s="214"/>
      <c r="BD989" s="214"/>
      <c r="BE989" s="214"/>
      <c r="BF989" s="214"/>
      <c r="BG989" s="214"/>
      <c r="BH989" s="214"/>
      <c r="BI989" s="214"/>
      <c r="BJ989" s="214"/>
      <c r="BK989" s="214"/>
      <c r="BL989" s="214"/>
      <c r="BM989" s="214"/>
      <c r="BN989" s="214"/>
      <c r="BO989" s="214"/>
      <c r="BP989" s="214"/>
      <c r="BQ989" s="214"/>
    </row>
    <row r="990" spans="1:69" x14ac:dyDescent="0.2">
      <c r="A990" s="214"/>
      <c r="B990" s="214"/>
      <c r="C990" s="214"/>
      <c r="D990" s="214"/>
      <c r="E990" s="214"/>
      <c r="F990" s="214"/>
      <c r="G990" s="214"/>
      <c r="H990" s="214"/>
      <c r="I990" s="214"/>
      <c r="J990" s="214"/>
      <c r="K990" s="214"/>
      <c r="L990" s="214"/>
      <c r="M990" s="214"/>
      <c r="N990" s="214"/>
      <c r="O990" s="214"/>
      <c r="P990" s="214"/>
      <c r="Q990" s="214"/>
      <c r="R990" s="214"/>
      <c r="S990" s="214"/>
      <c r="T990" s="214"/>
      <c r="U990" s="214"/>
      <c r="V990" s="214"/>
      <c r="W990" s="214"/>
      <c r="X990" s="214"/>
      <c r="Y990" s="214"/>
      <c r="Z990" s="214"/>
      <c r="AA990" s="214"/>
      <c r="AB990" s="214"/>
      <c r="AC990" s="214"/>
      <c r="AD990" s="214"/>
      <c r="AE990" s="214"/>
      <c r="AF990" s="214"/>
      <c r="AG990" s="214"/>
      <c r="AH990" s="214"/>
      <c r="AI990" s="214"/>
      <c r="AJ990" s="214"/>
      <c r="AK990" s="214"/>
      <c r="AL990" s="214"/>
      <c r="AM990" s="214"/>
      <c r="AN990" s="214"/>
      <c r="AO990" s="214"/>
      <c r="AP990" s="214"/>
      <c r="AQ990" s="214"/>
      <c r="AR990" s="214"/>
      <c r="AS990" s="214"/>
      <c r="AT990" s="214"/>
      <c r="AU990" s="214"/>
      <c r="AV990" s="214"/>
      <c r="AW990" s="214"/>
      <c r="AX990" s="214"/>
      <c r="AY990" s="214"/>
      <c r="AZ990" s="214"/>
      <c r="BA990" s="214"/>
      <c r="BB990" s="214"/>
      <c r="BC990" s="214"/>
      <c r="BD990" s="214"/>
      <c r="BE990" s="214"/>
      <c r="BF990" s="214"/>
      <c r="BG990" s="214"/>
      <c r="BH990" s="214"/>
      <c r="BI990" s="214"/>
      <c r="BJ990" s="214"/>
      <c r="BK990" s="214"/>
      <c r="BL990" s="214"/>
      <c r="BM990" s="214"/>
      <c r="BN990" s="214"/>
      <c r="BO990" s="214"/>
      <c r="BP990" s="214"/>
      <c r="BQ990" s="214"/>
    </row>
    <row r="991" spans="1:69" x14ac:dyDescent="0.2">
      <c r="A991" s="214"/>
      <c r="B991" s="214"/>
      <c r="C991" s="214"/>
      <c r="D991" s="214"/>
      <c r="E991" s="214"/>
      <c r="F991" s="214"/>
      <c r="G991" s="214"/>
      <c r="H991" s="214"/>
      <c r="I991" s="214"/>
      <c r="J991" s="214"/>
      <c r="K991" s="214"/>
      <c r="L991" s="214"/>
      <c r="M991" s="214"/>
      <c r="N991" s="214"/>
      <c r="O991" s="214"/>
      <c r="P991" s="214"/>
      <c r="Q991" s="214"/>
      <c r="R991" s="214"/>
      <c r="S991" s="214"/>
      <c r="T991" s="214"/>
      <c r="U991" s="214"/>
      <c r="V991" s="214"/>
      <c r="W991" s="214"/>
      <c r="X991" s="214"/>
      <c r="Y991" s="214"/>
      <c r="Z991" s="214"/>
      <c r="AA991" s="214"/>
      <c r="AB991" s="214"/>
      <c r="AC991" s="214"/>
      <c r="AD991" s="214"/>
      <c r="AE991" s="214"/>
      <c r="AF991" s="214"/>
      <c r="AG991" s="214"/>
      <c r="AH991" s="214"/>
      <c r="AI991" s="214"/>
      <c r="AJ991" s="214"/>
      <c r="AK991" s="214"/>
      <c r="AL991" s="214"/>
      <c r="AM991" s="214"/>
      <c r="AN991" s="214"/>
      <c r="AO991" s="214"/>
      <c r="AP991" s="214"/>
      <c r="AQ991" s="214"/>
      <c r="AR991" s="214"/>
      <c r="AS991" s="214"/>
      <c r="AT991" s="214"/>
      <c r="AU991" s="214"/>
      <c r="AV991" s="214"/>
      <c r="AW991" s="214"/>
      <c r="AX991" s="214"/>
      <c r="AY991" s="214"/>
      <c r="AZ991" s="214"/>
      <c r="BA991" s="214"/>
      <c r="BB991" s="214"/>
      <c r="BC991" s="214"/>
      <c r="BD991" s="214"/>
      <c r="BE991" s="214"/>
      <c r="BF991" s="214"/>
      <c r="BG991" s="214"/>
      <c r="BH991" s="214"/>
      <c r="BI991" s="214"/>
      <c r="BJ991" s="214"/>
      <c r="BK991" s="214"/>
      <c r="BL991" s="214"/>
      <c r="BM991" s="214"/>
      <c r="BN991" s="214"/>
      <c r="BO991" s="214"/>
      <c r="BP991" s="214"/>
      <c r="BQ991" s="214"/>
    </row>
    <row r="992" spans="1:69" x14ac:dyDescent="0.2">
      <c r="A992" s="214"/>
      <c r="B992" s="214"/>
      <c r="C992" s="214"/>
      <c r="D992" s="214"/>
      <c r="E992" s="214"/>
      <c r="F992" s="214"/>
      <c r="G992" s="214"/>
      <c r="H992" s="214"/>
      <c r="I992" s="214"/>
      <c r="J992" s="214"/>
      <c r="K992" s="214"/>
      <c r="L992" s="214"/>
      <c r="M992" s="214"/>
      <c r="N992" s="214"/>
      <c r="O992" s="214"/>
      <c r="P992" s="214"/>
      <c r="Q992" s="214"/>
      <c r="R992" s="214"/>
      <c r="S992" s="214"/>
      <c r="T992" s="214"/>
      <c r="U992" s="214"/>
      <c r="V992" s="214"/>
      <c r="W992" s="214"/>
      <c r="X992" s="214"/>
      <c r="Y992" s="214"/>
      <c r="Z992" s="214"/>
      <c r="AA992" s="214"/>
      <c r="AB992" s="214"/>
      <c r="AC992" s="214"/>
      <c r="AD992" s="214"/>
      <c r="AE992" s="214"/>
      <c r="AF992" s="214"/>
      <c r="AG992" s="214"/>
      <c r="AH992" s="214"/>
      <c r="AI992" s="214"/>
      <c r="AJ992" s="214"/>
      <c r="AK992" s="214"/>
      <c r="AL992" s="214"/>
      <c r="AM992" s="214"/>
      <c r="AN992" s="214"/>
      <c r="AO992" s="214"/>
      <c r="AP992" s="214"/>
      <c r="AQ992" s="214"/>
      <c r="AR992" s="214"/>
      <c r="AS992" s="214"/>
      <c r="AT992" s="214"/>
      <c r="AU992" s="214"/>
      <c r="AV992" s="214"/>
      <c r="AW992" s="214"/>
      <c r="AX992" s="214"/>
      <c r="AY992" s="214"/>
      <c r="AZ992" s="214"/>
      <c r="BA992" s="214"/>
      <c r="BB992" s="214"/>
      <c r="BC992" s="214"/>
      <c r="BD992" s="214"/>
      <c r="BE992" s="214"/>
      <c r="BF992" s="214"/>
      <c r="BG992" s="214"/>
      <c r="BH992" s="214"/>
      <c r="BI992" s="214"/>
      <c r="BJ992" s="214"/>
      <c r="BK992" s="214"/>
      <c r="BL992" s="214"/>
      <c r="BM992" s="214"/>
      <c r="BN992" s="214"/>
      <c r="BO992" s="214"/>
      <c r="BP992" s="214"/>
      <c r="BQ992" s="214"/>
    </row>
    <row r="993" spans="1:69" x14ac:dyDescent="0.2">
      <c r="A993" s="214"/>
      <c r="B993" s="214"/>
      <c r="C993" s="214"/>
      <c r="D993" s="214"/>
      <c r="E993" s="214"/>
      <c r="F993" s="214"/>
      <c r="G993" s="214"/>
      <c r="H993" s="214"/>
      <c r="I993" s="214"/>
      <c r="J993" s="214"/>
      <c r="K993" s="214"/>
      <c r="L993" s="214"/>
      <c r="M993" s="214"/>
      <c r="N993" s="214"/>
      <c r="O993" s="214"/>
      <c r="P993" s="214"/>
      <c r="Q993" s="214"/>
      <c r="R993" s="214"/>
      <c r="S993" s="214"/>
      <c r="T993" s="214"/>
      <c r="U993" s="214"/>
      <c r="V993" s="214"/>
      <c r="W993" s="214"/>
      <c r="X993" s="214"/>
      <c r="Y993" s="214"/>
      <c r="Z993" s="214"/>
      <c r="AA993" s="214"/>
      <c r="AB993" s="214"/>
      <c r="AC993" s="214"/>
      <c r="AD993" s="214"/>
      <c r="AE993" s="214"/>
      <c r="AF993" s="214"/>
      <c r="AG993" s="214"/>
      <c r="AH993" s="214"/>
      <c r="AI993" s="214"/>
      <c r="AJ993" s="214"/>
      <c r="AK993" s="214"/>
      <c r="AL993" s="214"/>
      <c r="AM993" s="214"/>
      <c r="AN993" s="214"/>
      <c r="AO993" s="214"/>
      <c r="AP993" s="214"/>
      <c r="AQ993" s="214"/>
      <c r="AR993" s="214"/>
      <c r="AS993" s="214"/>
      <c r="AT993" s="214"/>
      <c r="AU993" s="214"/>
      <c r="AV993" s="214"/>
      <c r="AW993" s="214"/>
      <c r="AX993" s="214"/>
      <c r="AY993" s="214"/>
      <c r="AZ993" s="214"/>
      <c r="BA993" s="214"/>
      <c r="BB993" s="214"/>
      <c r="BC993" s="214"/>
      <c r="BD993" s="214"/>
      <c r="BE993" s="214"/>
      <c r="BF993" s="214"/>
      <c r="BG993" s="214"/>
      <c r="BH993" s="214"/>
      <c r="BI993" s="214"/>
      <c r="BJ993" s="214"/>
      <c r="BK993" s="214"/>
      <c r="BL993" s="214"/>
      <c r="BM993" s="214"/>
      <c r="BN993" s="214"/>
      <c r="BO993" s="214"/>
      <c r="BP993" s="214"/>
      <c r="BQ993" s="214"/>
    </row>
    <row r="994" spans="1:69" x14ac:dyDescent="0.2">
      <c r="A994" s="214"/>
      <c r="B994" s="214"/>
      <c r="C994" s="214"/>
      <c r="D994" s="214"/>
      <c r="E994" s="214"/>
      <c r="F994" s="214"/>
      <c r="G994" s="214"/>
      <c r="H994" s="214"/>
      <c r="I994" s="214"/>
      <c r="J994" s="214"/>
      <c r="K994" s="214"/>
      <c r="L994" s="214"/>
      <c r="M994" s="214"/>
      <c r="N994" s="214"/>
      <c r="O994" s="214"/>
      <c r="P994" s="214"/>
      <c r="Q994" s="214"/>
      <c r="R994" s="214"/>
      <c r="S994" s="214"/>
      <c r="T994" s="214"/>
      <c r="U994" s="214"/>
      <c r="V994" s="214"/>
      <c r="W994" s="214"/>
      <c r="X994" s="214"/>
      <c r="Y994" s="214"/>
      <c r="Z994" s="214"/>
      <c r="AA994" s="214"/>
      <c r="AB994" s="214"/>
      <c r="AC994" s="214"/>
      <c r="AD994" s="214"/>
      <c r="AE994" s="214"/>
      <c r="AF994" s="214"/>
      <c r="AG994" s="214"/>
      <c r="AH994" s="214"/>
      <c r="AI994" s="214"/>
      <c r="AJ994" s="214"/>
      <c r="AK994" s="214"/>
      <c r="AL994" s="214"/>
      <c r="AM994" s="214"/>
      <c r="AN994" s="214"/>
      <c r="AO994" s="214"/>
      <c r="AP994" s="214"/>
      <c r="AQ994" s="214"/>
      <c r="AR994" s="214"/>
      <c r="AS994" s="214"/>
      <c r="AT994" s="214"/>
      <c r="AU994" s="214"/>
      <c r="AV994" s="214"/>
      <c r="AW994" s="214"/>
      <c r="AX994" s="214"/>
      <c r="AY994" s="214"/>
      <c r="AZ994" s="214"/>
      <c r="BA994" s="214"/>
      <c r="BB994" s="214"/>
      <c r="BC994" s="214"/>
      <c r="BD994" s="214"/>
      <c r="BE994" s="214"/>
      <c r="BF994" s="214"/>
      <c r="BG994" s="214"/>
      <c r="BH994" s="214"/>
      <c r="BI994" s="214"/>
      <c r="BJ994" s="214"/>
      <c r="BK994" s="214"/>
      <c r="BL994" s="214"/>
      <c r="BM994" s="214"/>
      <c r="BN994" s="214"/>
      <c r="BO994" s="214"/>
      <c r="BP994" s="214"/>
      <c r="BQ994" s="214"/>
    </row>
    <row r="995" spans="1:69" x14ac:dyDescent="0.2">
      <c r="A995" s="214"/>
      <c r="B995" s="214"/>
      <c r="C995" s="214"/>
      <c r="D995" s="214"/>
      <c r="E995" s="214"/>
      <c r="F995" s="214"/>
      <c r="G995" s="214"/>
      <c r="H995" s="214"/>
      <c r="I995" s="214"/>
      <c r="J995" s="214"/>
      <c r="K995" s="214"/>
      <c r="L995" s="214"/>
      <c r="M995" s="214"/>
      <c r="N995" s="214"/>
      <c r="O995" s="214"/>
      <c r="P995" s="214"/>
      <c r="Q995" s="214"/>
      <c r="R995" s="214"/>
      <c r="S995" s="214"/>
      <c r="T995" s="214"/>
      <c r="U995" s="214"/>
      <c r="V995" s="214"/>
      <c r="W995" s="214"/>
      <c r="X995" s="214"/>
      <c r="Y995" s="214"/>
      <c r="Z995" s="214"/>
      <c r="AA995" s="214"/>
      <c r="AB995" s="214"/>
      <c r="AC995" s="214"/>
      <c r="AD995" s="214"/>
      <c r="AE995" s="214"/>
      <c r="AF995" s="214"/>
      <c r="AG995" s="214"/>
      <c r="AH995" s="214"/>
      <c r="AI995" s="214"/>
      <c r="AJ995" s="214"/>
      <c r="AK995" s="214"/>
      <c r="AL995" s="214"/>
      <c r="AM995" s="214"/>
      <c r="AN995" s="214"/>
      <c r="AO995" s="214"/>
      <c r="AP995" s="214"/>
      <c r="AQ995" s="214"/>
      <c r="AR995" s="214"/>
      <c r="AS995" s="214"/>
      <c r="AT995" s="214"/>
      <c r="AU995" s="214"/>
      <c r="AV995" s="214"/>
      <c r="AW995" s="214"/>
      <c r="AX995" s="214"/>
      <c r="AY995" s="214"/>
      <c r="AZ995" s="214"/>
      <c r="BA995" s="214"/>
      <c r="BB995" s="214"/>
      <c r="BC995" s="214"/>
      <c r="BD995" s="214"/>
      <c r="BE995" s="214"/>
      <c r="BF995" s="214"/>
      <c r="BG995" s="214"/>
      <c r="BH995" s="214"/>
      <c r="BI995" s="214"/>
      <c r="BJ995" s="214"/>
      <c r="BK995" s="214"/>
      <c r="BL995" s="214"/>
      <c r="BM995" s="214"/>
      <c r="BN995" s="214"/>
      <c r="BO995" s="214"/>
      <c r="BP995" s="214"/>
      <c r="BQ995" s="214"/>
    </row>
    <row r="996" spans="1:69" x14ac:dyDescent="0.2">
      <c r="A996" s="214"/>
      <c r="B996" s="214"/>
      <c r="C996" s="214"/>
      <c r="D996" s="214"/>
      <c r="E996" s="214"/>
      <c r="F996" s="214"/>
      <c r="G996" s="214"/>
      <c r="H996" s="214"/>
      <c r="I996" s="214"/>
      <c r="J996" s="214"/>
      <c r="K996" s="214"/>
      <c r="L996" s="214"/>
      <c r="M996" s="214"/>
      <c r="N996" s="214"/>
      <c r="O996" s="214"/>
      <c r="P996" s="214"/>
      <c r="Q996" s="214"/>
      <c r="R996" s="214"/>
      <c r="S996" s="214"/>
      <c r="T996" s="214"/>
      <c r="U996" s="214"/>
      <c r="V996" s="214"/>
      <c r="W996" s="214"/>
      <c r="X996" s="214"/>
      <c r="Y996" s="214"/>
      <c r="Z996" s="214"/>
      <c r="AA996" s="214"/>
      <c r="AB996" s="214"/>
      <c r="AC996" s="214"/>
      <c r="AD996" s="214"/>
      <c r="AE996" s="214"/>
      <c r="AF996" s="214"/>
      <c r="AG996" s="214"/>
      <c r="AH996" s="214"/>
      <c r="AI996" s="214"/>
      <c r="AJ996" s="214"/>
      <c r="AK996" s="214"/>
      <c r="AL996" s="214"/>
      <c r="AM996" s="214"/>
      <c r="AN996" s="214"/>
      <c r="AO996" s="214"/>
      <c r="AP996" s="214"/>
      <c r="AQ996" s="214"/>
      <c r="AR996" s="214"/>
      <c r="AS996" s="214"/>
      <c r="AT996" s="214"/>
      <c r="AU996" s="214"/>
      <c r="AV996" s="214"/>
      <c r="AW996" s="214"/>
      <c r="AX996" s="214"/>
      <c r="AY996" s="214"/>
      <c r="AZ996" s="214"/>
      <c r="BA996" s="214"/>
      <c r="BB996" s="214"/>
      <c r="BC996" s="214"/>
      <c r="BD996" s="214"/>
      <c r="BE996" s="214"/>
      <c r="BF996" s="214"/>
      <c r="BG996" s="214"/>
      <c r="BH996" s="214"/>
      <c r="BI996" s="214"/>
      <c r="BJ996" s="214"/>
      <c r="BK996" s="214"/>
      <c r="BL996" s="214"/>
      <c r="BM996" s="214"/>
      <c r="BN996" s="214"/>
      <c r="BO996" s="214"/>
      <c r="BP996" s="214"/>
      <c r="BQ996" s="214"/>
    </row>
    <row r="997" spans="1:69" x14ac:dyDescent="0.2">
      <c r="A997" s="214"/>
      <c r="B997" s="214"/>
      <c r="C997" s="214"/>
      <c r="D997" s="214"/>
      <c r="E997" s="214"/>
      <c r="F997" s="214"/>
      <c r="G997" s="214"/>
      <c r="H997" s="214"/>
      <c r="I997" s="214"/>
      <c r="J997" s="214"/>
      <c r="K997" s="214"/>
      <c r="L997" s="214"/>
      <c r="M997" s="214"/>
      <c r="N997" s="214"/>
      <c r="O997" s="214"/>
      <c r="P997" s="214"/>
      <c r="Q997" s="214"/>
      <c r="R997" s="214"/>
      <c r="S997" s="214"/>
      <c r="T997" s="214"/>
      <c r="U997" s="214"/>
      <c r="V997" s="214"/>
      <c r="W997" s="214"/>
      <c r="X997" s="214"/>
      <c r="Y997" s="214"/>
      <c r="Z997" s="214"/>
      <c r="AA997" s="214"/>
      <c r="AB997" s="214"/>
      <c r="AC997" s="214"/>
      <c r="AD997" s="214"/>
      <c r="AE997" s="214"/>
      <c r="AF997" s="214"/>
      <c r="AG997" s="214"/>
      <c r="AH997" s="214"/>
      <c r="AI997" s="214"/>
      <c r="AJ997" s="214"/>
      <c r="AK997" s="214"/>
      <c r="AL997" s="214"/>
      <c r="AM997" s="214"/>
      <c r="AN997" s="214"/>
      <c r="AO997" s="214"/>
      <c r="AP997" s="214"/>
      <c r="AQ997" s="214"/>
      <c r="AR997" s="214"/>
      <c r="AS997" s="214"/>
      <c r="AT997" s="214"/>
      <c r="AU997" s="214"/>
      <c r="AV997" s="214"/>
      <c r="AW997" s="214"/>
      <c r="AX997" s="214"/>
      <c r="AY997" s="214"/>
      <c r="AZ997" s="214"/>
      <c r="BA997" s="214"/>
      <c r="BB997" s="214"/>
      <c r="BC997" s="214"/>
      <c r="BD997" s="214"/>
      <c r="BE997" s="214"/>
      <c r="BF997" s="214"/>
      <c r="BG997" s="214"/>
      <c r="BH997" s="214"/>
      <c r="BI997" s="214"/>
      <c r="BJ997" s="214"/>
      <c r="BK997" s="214"/>
      <c r="BL997" s="214"/>
      <c r="BM997" s="214"/>
      <c r="BN997" s="214"/>
      <c r="BO997" s="214"/>
      <c r="BP997" s="214"/>
      <c r="BQ997" s="214"/>
    </row>
    <row r="998" spans="1:69" x14ac:dyDescent="0.2">
      <c r="A998" s="214"/>
      <c r="B998" s="214"/>
      <c r="C998" s="214"/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4"/>
      <c r="O998" s="214"/>
      <c r="P998" s="214"/>
      <c r="Q998" s="214"/>
      <c r="R998" s="214"/>
      <c r="S998" s="214"/>
      <c r="T998" s="214"/>
      <c r="U998" s="214"/>
      <c r="V998" s="214"/>
      <c r="W998" s="214"/>
      <c r="X998" s="214"/>
      <c r="Y998" s="214"/>
      <c r="Z998" s="214"/>
      <c r="AA998" s="214"/>
      <c r="AB998" s="214"/>
      <c r="AC998" s="214"/>
      <c r="AD998" s="214"/>
      <c r="AE998" s="214"/>
      <c r="AF998" s="214"/>
      <c r="AG998" s="214"/>
      <c r="AH998" s="214"/>
      <c r="AI998" s="214"/>
      <c r="AJ998" s="214"/>
      <c r="AK998" s="214"/>
      <c r="AL998" s="214"/>
      <c r="AM998" s="214"/>
      <c r="AN998" s="214"/>
      <c r="AO998" s="214"/>
      <c r="AP998" s="214"/>
      <c r="AQ998" s="214"/>
      <c r="AR998" s="214"/>
      <c r="AS998" s="214"/>
      <c r="AT998" s="214"/>
      <c r="AU998" s="214"/>
      <c r="AV998" s="214"/>
      <c r="AW998" s="214"/>
      <c r="AX998" s="214"/>
      <c r="AY998" s="214"/>
      <c r="AZ998" s="214"/>
      <c r="BA998" s="214"/>
      <c r="BB998" s="214"/>
      <c r="BC998" s="214"/>
      <c r="BD998" s="214"/>
      <c r="BE998" s="214"/>
      <c r="BF998" s="214"/>
      <c r="BG998" s="214"/>
      <c r="BH998" s="214"/>
      <c r="BI998" s="214"/>
      <c r="BJ998" s="214"/>
      <c r="BK998" s="214"/>
      <c r="BL998" s="214"/>
      <c r="BM998" s="214"/>
      <c r="BN998" s="214"/>
      <c r="BO998" s="214"/>
      <c r="BP998" s="214"/>
      <c r="BQ998" s="214"/>
    </row>
    <row r="999" spans="1:69" x14ac:dyDescent="0.2">
      <c r="A999" s="214"/>
      <c r="B999" s="214"/>
      <c r="C999" s="214"/>
      <c r="D999" s="214"/>
      <c r="E999" s="214"/>
      <c r="F999" s="214"/>
      <c r="G999" s="214"/>
      <c r="H999" s="214"/>
      <c r="I999" s="214"/>
      <c r="J999" s="214"/>
      <c r="K999" s="214"/>
      <c r="L999" s="214"/>
      <c r="M999" s="214"/>
      <c r="N999" s="214"/>
      <c r="O999" s="214"/>
      <c r="P999" s="214"/>
      <c r="Q999" s="214"/>
      <c r="R999" s="214"/>
      <c r="S999" s="214"/>
      <c r="T999" s="214"/>
      <c r="U999" s="214"/>
      <c r="V999" s="214"/>
      <c r="W999" s="214"/>
      <c r="X999" s="214"/>
      <c r="Y999" s="214"/>
      <c r="Z999" s="214"/>
      <c r="AA999" s="214"/>
      <c r="AB999" s="214"/>
      <c r="AC999" s="214"/>
      <c r="AD999" s="214"/>
      <c r="AE999" s="214"/>
      <c r="AF999" s="214"/>
      <c r="AG999" s="214"/>
      <c r="AH999" s="214"/>
      <c r="AI999" s="214"/>
      <c r="AJ999" s="214"/>
      <c r="AK999" s="214"/>
      <c r="AL999" s="214"/>
      <c r="AM999" s="214"/>
      <c r="AN999" s="214"/>
      <c r="AO999" s="214"/>
      <c r="AP999" s="214"/>
      <c r="AQ999" s="214"/>
      <c r="AR999" s="214"/>
      <c r="AS999" s="214"/>
      <c r="AT999" s="214"/>
      <c r="AU999" s="214"/>
      <c r="AV999" s="214"/>
      <c r="AW999" s="214"/>
      <c r="AX999" s="214"/>
      <c r="AY999" s="214"/>
      <c r="AZ999" s="214"/>
      <c r="BA999" s="214"/>
      <c r="BB999" s="214"/>
      <c r="BC999" s="214"/>
      <c r="BD999" s="214"/>
      <c r="BE999" s="214"/>
      <c r="BF999" s="214"/>
      <c r="BG999" s="214"/>
      <c r="BH999" s="214"/>
      <c r="BI999" s="214"/>
      <c r="BJ999" s="214"/>
      <c r="BK999" s="214"/>
      <c r="BL999" s="214"/>
      <c r="BM999" s="214"/>
      <c r="BN999" s="214"/>
      <c r="BO999" s="214"/>
      <c r="BP999" s="214"/>
      <c r="BQ999" s="214"/>
    </row>
    <row r="1000" spans="1:69" x14ac:dyDescent="0.2">
      <c r="A1000" s="214"/>
      <c r="B1000" s="214"/>
      <c r="C1000" s="214"/>
      <c r="D1000" s="214"/>
      <c r="E1000" s="214"/>
      <c r="F1000" s="214"/>
      <c r="G1000" s="214"/>
      <c r="H1000" s="214"/>
      <c r="I1000" s="214"/>
      <c r="J1000" s="214"/>
      <c r="K1000" s="214"/>
      <c r="L1000" s="214"/>
      <c r="M1000" s="214"/>
      <c r="N1000" s="214"/>
      <c r="O1000" s="214"/>
      <c r="P1000" s="214"/>
      <c r="Q1000" s="214"/>
      <c r="R1000" s="214"/>
      <c r="S1000" s="214"/>
      <c r="T1000" s="214"/>
      <c r="U1000" s="214"/>
      <c r="V1000" s="214"/>
      <c r="W1000" s="214"/>
      <c r="X1000" s="214"/>
      <c r="Y1000" s="214"/>
      <c r="Z1000" s="214"/>
      <c r="AA1000" s="214"/>
      <c r="AB1000" s="214"/>
      <c r="AC1000" s="214"/>
      <c r="AD1000" s="214"/>
      <c r="AE1000" s="214"/>
      <c r="AF1000" s="214"/>
      <c r="AG1000" s="214"/>
      <c r="AH1000" s="214"/>
      <c r="AI1000" s="214"/>
      <c r="AJ1000" s="214"/>
      <c r="AK1000" s="214"/>
      <c r="AL1000" s="214"/>
      <c r="AM1000" s="214"/>
      <c r="AN1000" s="214"/>
      <c r="AO1000" s="214"/>
      <c r="AP1000" s="214"/>
      <c r="AQ1000" s="214"/>
      <c r="AR1000" s="214"/>
      <c r="AS1000" s="214"/>
      <c r="AT1000" s="214"/>
      <c r="AU1000" s="214"/>
      <c r="AV1000" s="214"/>
      <c r="AW1000" s="214"/>
      <c r="AX1000" s="214"/>
      <c r="AY1000" s="214"/>
      <c r="AZ1000" s="214"/>
      <c r="BA1000" s="214"/>
      <c r="BB1000" s="214"/>
      <c r="BC1000" s="214"/>
      <c r="BD1000" s="214"/>
      <c r="BE1000" s="214"/>
      <c r="BF1000" s="214"/>
      <c r="BG1000" s="214"/>
      <c r="BH1000" s="214"/>
      <c r="BI1000" s="214"/>
      <c r="BJ1000" s="214"/>
      <c r="BK1000" s="214"/>
      <c r="BL1000" s="214"/>
      <c r="BM1000" s="214"/>
      <c r="BN1000" s="214"/>
      <c r="BO1000" s="214"/>
      <c r="BP1000" s="214"/>
      <c r="BQ1000" s="214"/>
    </row>
    <row r="1001" spans="1:69" x14ac:dyDescent="0.2">
      <c r="A1001" s="214"/>
      <c r="B1001" s="214"/>
      <c r="C1001" s="214"/>
      <c r="D1001" s="214"/>
      <c r="E1001" s="214"/>
      <c r="F1001" s="214"/>
      <c r="G1001" s="214"/>
      <c r="H1001" s="214"/>
      <c r="I1001" s="214"/>
      <c r="J1001" s="214"/>
      <c r="K1001" s="214"/>
      <c r="L1001" s="214"/>
      <c r="M1001" s="214"/>
      <c r="N1001" s="214"/>
      <c r="O1001" s="214"/>
      <c r="P1001" s="214"/>
      <c r="Q1001" s="214"/>
      <c r="R1001" s="214"/>
      <c r="S1001" s="214"/>
      <c r="T1001" s="214"/>
      <c r="U1001" s="214"/>
      <c r="V1001" s="214"/>
      <c r="W1001" s="214"/>
      <c r="X1001" s="214"/>
      <c r="Y1001" s="214"/>
      <c r="Z1001" s="214"/>
      <c r="AA1001" s="214"/>
      <c r="AB1001" s="214"/>
      <c r="AC1001" s="214"/>
      <c r="AD1001" s="214"/>
      <c r="AE1001" s="214"/>
      <c r="AF1001" s="214"/>
      <c r="AG1001" s="214"/>
      <c r="AH1001" s="214"/>
      <c r="AI1001" s="214"/>
      <c r="AJ1001" s="214"/>
      <c r="AK1001" s="214"/>
      <c r="AL1001" s="214"/>
      <c r="AM1001" s="214"/>
      <c r="AN1001" s="214"/>
      <c r="AO1001" s="214"/>
      <c r="AP1001" s="214"/>
      <c r="AQ1001" s="214"/>
      <c r="AR1001" s="214"/>
      <c r="AS1001" s="214"/>
      <c r="AT1001" s="214"/>
      <c r="AU1001" s="214"/>
      <c r="AV1001" s="214"/>
      <c r="AW1001" s="214"/>
      <c r="AX1001" s="214"/>
      <c r="AY1001" s="214"/>
      <c r="AZ1001" s="214"/>
      <c r="BA1001" s="214"/>
      <c r="BB1001" s="214"/>
      <c r="BC1001" s="214"/>
      <c r="BD1001" s="214"/>
      <c r="BE1001" s="214"/>
      <c r="BF1001" s="214"/>
      <c r="BG1001" s="214"/>
      <c r="BH1001" s="214"/>
      <c r="BI1001" s="214"/>
      <c r="BJ1001" s="214"/>
      <c r="BK1001" s="214"/>
      <c r="BL1001" s="214"/>
      <c r="BM1001" s="214"/>
      <c r="BN1001" s="214"/>
      <c r="BO1001" s="214"/>
      <c r="BP1001" s="214"/>
      <c r="BQ1001" s="214"/>
    </row>
    <row r="1002" spans="1:69" x14ac:dyDescent="0.2">
      <c r="A1002" s="214"/>
      <c r="B1002" s="214"/>
      <c r="C1002" s="214"/>
      <c r="D1002" s="214"/>
      <c r="E1002" s="214"/>
      <c r="F1002" s="214"/>
      <c r="G1002" s="214"/>
      <c r="H1002" s="214"/>
      <c r="I1002" s="214"/>
      <c r="J1002" s="214"/>
      <c r="K1002" s="214"/>
      <c r="L1002" s="214"/>
      <c r="M1002" s="214"/>
      <c r="N1002" s="214"/>
      <c r="O1002" s="214"/>
      <c r="P1002" s="214"/>
      <c r="Q1002" s="214"/>
      <c r="R1002" s="214"/>
      <c r="S1002" s="214"/>
      <c r="T1002" s="214"/>
      <c r="U1002" s="214"/>
      <c r="V1002" s="214"/>
      <c r="W1002" s="214"/>
      <c r="X1002" s="214"/>
      <c r="Y1002" s="214"/>
      <c r="Z1002" s="214"/>
      <c r="AA1002" s="214"/>
      <c r="AB1002" s="214"/>
      <c r="AC1002" s="214"/>
      <c r="AD1002" s="214"/>
      <c r="AE1002" s="214"/>
      <c r="AF1002" s="214"/>
      <c r="AG1002" s="214"/>
      <c r="AH1002" s="214"/>
      <c r="AI1002" s="214"/>
      <c r="AJ1002" s="214"/>
      <c r="AK1002" s="214"/>
      <c r="AL1002" s="214"/>
      <c r="AM1002" s="214"/>
      <c r="AN1002" s="214"/>
      <c r="AO1002" s="214"/>
      <c r="AP1002" s="214"/>
      <c r="AQ1002" s="214"/>
      <c r="AR1002" s="214"/>
      <c r="AS1002" s="214"/>
      <c r="AT1002" s="214"/>
      <c r="AU1002" s="214"/>
      <c r="AV1002" s="214"/>
      <c r="AW1002" s="214"/>
      <c r="AX1002" s="214"/>
      <c r="AY1002" s="214"/>
      <c r="AZ1002" s="214"/>
      <c r="BA1002" s="214"/>
      <c r="BB1002" s="214"/>
      <c r="BC1002" s="214"/>
      <c r="BD1002" s="214"/>
      <c r="BE1002" s="214"/>
      <c r="BF1002" s="214"/>
      <c r="BG1002" s="214"/>
      <c r="BH1002" s="214"/>
      <c r="BI1002" s="214"/>
      <c r="BJ1002" s="214"/>
      <c r="BK1002" s="214"/>
      <c r="BL1002" s="214"/>
      <c r="BM1002" s="214"/>
      <c r="BN1002" s="214"/>
      <c r="BO1002" s="214"/>
      <c r="BP1002" s="214"/>
      <c r="BQ1002" s="214"/>
    </row>
    <row r="1003" spans="1:69" x14ac:dyDescent="0.2">
      <c r="A1003" s="214"/>
      <c r="B1003" s="214"/>
      <c r="C1003" s="214"/>
      <c r="D1003" s="214"/>
      <c r="E1003" s="214"/>
      <c r="F1003" s="214"/>
      <c r="G1003" s="214"/>
      <c r="H1003" s="214"/>
      <c r="I1003" s="214"/>
      <c r="J1003" s="214"/>
      <c r="K1003" s="214"/>
      <c r="L1003" s="214"/>
      <c r="M1003" s="214"/>
      <c r="N1003" s="214"/>
      <c r="O1003" s="214"/>
      <c r="P1003" s="214"/>
      <c r="Q1003" s="214"/>
      <c r="R1003" s="214"/>
      <c r="S1003" s="214"/>
      <c r="T1003" s="214"/>
      <c r="U1003" s="214"/>
      <c r="V1003" s="214"/>
      <c r="W1003" s="214"/>
      <c r="X1003" s="214"/>
      <c r="Y1003" s="214"/>
      <c r="Z1003" s="214"/>
      <c r="AA1003" s="214"/>
      <c r="AB1003" s="214"/>
      <c r="AC1003" s="214"/>
      <c r="AD1003" s="214"/>
      <c r="AE1003" s="214"/>
      <c r="AF1003" s="214"/>
      <c r="AG1003" s="214"/>
      <c r="AH1003" s="214"/>
      <c r="AI1003" s="214"/>
      <c r="AJ1003" s="214"/>
      <c r="AK1003" s="214"/>
      <c r="AL1003" s="214"/>
      <c r="AM1003" s="214"/>
      <c r="AN1003" s="214"/>
      <c r="AO1003" s="214"/>
      <c r="AP1003" s="214"/>
      <c r="AQ1003" s="214"/>
      <c r="AR1003" s="214"/>
      <c r="AS1003" s="214"/>
      <c r="AT1003" s="214"/>
      <c r="AU1003" s="214"/>
      <c r="AV1003" s="214"/>
      <c r="AW1003" s="214"/>
      <c r="AX1003" s="214"/>
      <c r="AY1003" s="214"/>
      <c r="AZ1003" s="214"/>
      <c r="BA1003" s="214"/>
      <c r="BB1003" s="214"/>
      <c r="BC1003" s="214"/>
      <c r="BD1003" s="214"/>
      <c r="BE1003" s="214"/>
      <c r="BF1003" s="214"/>
      <c r="BG1003" s="214"/>
      <c r="BH1003" s="214"/>
      <c r="BI1003" s="214"/>
      <c r="BJ1003" s="214"/>
      <c r="BK1003" s="214"/>
      <c r="BL1003" s="214"/>
      <c r="BM1003" s="214"/>
      <c r="BN1003" s="214"/>
      <c r="BO1003" s="214"/>
      <c r="BP1003" s="214"/>
      <c r="BQ1003" s="214"/>
    </row>
    <row r="1004" spans="1:69" x14ac:dyDescent="0.2">
      <c r="A1004" s="214"/>
      <c r="B1004" s="214"/>
      <c r="C1004" s="214"/>
      <c r="D1004" s="214"/>
      <c r="E1004" s="214"/>
      <c r="F1004" s="214"/>
      <c r="G1004" s="214"/>
      <c r="H1004" s="214"/>
      <c r="I1004" s="214"/>
      <c r="J1004" s="214"/>
      <c r="K1004" s="214"/>
      <c r="L1004" s="214"/>
      <c r="M1004" s="214"/>
      <c r="N1004" s="214"/>
      <c r="O1004" s="214"/>
      <c r="P1004" s="214"/>
      <c r="Q1004" s="214"/>
      <c r="R1004" s="214"/>
      <c r="S1004" s="214"/>
      <c r="T1004" s="214"/>
      <c r="U1004" s="214"/>
      <c r="V1004" s="214"/>
      <c r="W1004" s="214"/>
      <c r="X1004" s="214"/>
      <c r="Y1004" s="214"/>
      <c r="Z1004" s="214"/>
      <c r="AA1004" s="214"/>
      <c r="AB1004" s="214"/>
      <c r="AC1004" s="214"/>
      <c r="AD1004" s="214"/>
      <c r="AE1004" s="214"/>
      <c r="AF1004" s="214"/>
      <c r="AG1004" s="214"/>
      <c r="AH1004" s="214"/>
      <c r="AI1004" s="214"/>
      <c r="AJ1004" s="214"/>
      <c r="AK1004" s="214"/>
      <c r="AL1004" s="214"/>
      <c r="AM1004" s="214"/>
      <c r="AN1004" s="214"/>
      <c r="AO1004" s="214"/>
      <c r="AP1004" s="214"/>
      <c r="AQ1004" s="214"/>
      <c r="AR1004" s="214"/>
      <c r="AS1004" s="214"/>
      <c r="AT1004" s="214"/>
      <c r="AU1004" s="214"/>
      <c r="AV1004" s="214"/>
      <c r="AW1004" s="214"/>
      <c r="AX1004" s="214"/>
      <c r="AY1004" s="214"/>
      <c r="AZ1004" s="214"/>
      <c r="BA1004" s="214"/>
      <c r="BB1004" s="214"/>
      <c r="BC1004" s="214"/>
      <c r="BD1004" s="214"/>
      <c r="BE1004" s="214"/>
      <c r="BF1004" s="214"/>
      <c r="BG1004" s="214"/>
      <c r="BH1004" s="214"/>
      <c r="BI1004" s="214"/>
      <c r="BJ1004" s="214"/>
      <c r="BK1004" s="214"/>
      <c r="BL1004" s="214"/>
      <c r="BM1004" s="214"/>
      <c r="BN1004" s="214"/>
      <c r="BO1004" s="214"/>
      <c r="BP1004" s="214"/>
      <c r="BQ1004" s="214"/>
    </row>
    <row r="1005" spans="1:69" x14ac:dyDescent="0.2">
      <c r="A1005" s="214"/>
      <c r="B1005" s="214"/>
      <c r="C1005" s="214"/>
      <c r="D1005" s="214"/>
      <c r="E1005" s="214"/>
      <c r="F1005" s="214"/>
      <c r="G1005" s="214"/>
      <c r="H1005" s="214"/>
      <c r="I1005" s="214"/>
      <c r="J1005" s="214"/>
      <c r="K1005" s="214"/>
      <c r="L1005" s="214"/>
      <c r="M1005" s="214"/>
      <c r="N1005" s="214"/>
      <c r="O1005" s="214"/>
      <c r="P1005" s="214"/>
      <c r="Q1005" s="214"/>
      <c r="R1005" s="214"/>
      <c r="S1005" s="214"/>
      <c r="T1005" s="214"/>
      <c r="U1005" s="214"/>
      <c r="V1005" s="214"/>
      <c r="W1005" s="214"/>
      <c r="X1005" s="214"/>
      <c r="Y1005" s="214"/>
      <c r="Z1005" s="214"/>
      <c r="AA1005" s="214"/>
      <c r="AB1005" s="214"/>
      <c r="AC1005" s="214"/>
      <c r="AD1005" s="214"/>
      <c r="AE1005" s="214"/>
      <c r="AF1005" s="214"/>
      <c r="AG1005" s="214"/>
      <c r="AH1005" s="214"/>
      <c r="AI1005" s="214"/>
      <c r="AJ1005" s="214"/>
      <c r="AK1005" s="214"/>
      <c r="AL1005" s="214"/>
      <c r="AM1005" s="214"/>
      <c r="AN1005" s="214"/>
      <c r="AO1005" s="214"/>
      <c r="AP1005" s="214"/>
      <c r="AQ1005" s="214"/>
      <c r="AR1005" s="214"/>
      <c r="AS1005" s="214"/>
      <c r="AT1005" s="214"/>
      <c r="AU1005" s="214"/>
      <c r="AV1005" s="214"/>
      <c r="AW1005" s="214"/>
      <c r="AX1005" s="214"/>
      <c r="AY1005" s="214"/>
      <c r="AZ1005" s="214"/>
      <c r="BA1005" s="214"/>
      <c r="BB1005" s="214"/>
      <c r="BC1005" s="214"/>
      <c r="BD1005" s="214"/>
      <c r="BE1005" s="214"/>
      <c r="BF1005" s="214"/>
      <c r="BG1005" s="214"/>
      <c r="BH1005" s="214"/>
      <c r="BI1005" s="214"/>
      <c r="BJ1005" s="214"/>
      <c r="BK1005" s="214"/>
      <c r="BL1005" s="214"/>
      <c r="BM1005" s="214"/>
      <c r="BN1005" s="214"/>
      <c r="BO1005" s="214"/>
      <c r="BP1005" s="214"/>
      <c r="BQ1005" s="214"/>
    </row>
    <row r="1006" spans="1:69" x14ac:dyDescent="0.2">
      <c r="A1006" s="214"/>
      <c r="B1006" s="214"/>
      <c r="C1006" s="214"/>
      <c r="D1006" s="214"/>
      <c r="E1006" s="214"/>
      <c r="F1006" s="214"/>
      <c r="G1006" s="214"/>
      <c r="H1006" s="214"/>
      <c r="I1006" s="214"/>
      <c r="J1006" s="214"/>
      <c r="K1006" s="214"/>
      <c r="L1006" s="214"/>
      <c r="M1006" s="214"/>
      <c r="N1006" s="214"/>
      <c r="O1006" s="214"/>
      <c r="P1006" s="214"/>
      <c r="Q1006" s="214"/>
      <c r="R1006" s="214"/>
      <c r="S1006" s="214"/>
      <c r="T1006" s="214"/>
      <c r="U1006" s="214"/>
      <c r="V1006" s="214"/>
      <c r="W1006" s="214"/>
      <c r="X1006" s="214"/>
      <c r="Y1006" s="214"/>
      <c r="Z1006" s="214"/>
      <c r="AA1006" s="214"/>
      <c r="AB1006" s="214"/>
      <c r="AC1006" s="214"/>
      <c r="AD1006" s="214"/>
      <c r="AE1006" s="214"/>
      <c r="AF1006" s="214"/>
      <c r="AG1006" s="214"/>
      <c r="AH1006" s="214"/>
      <c r="AI1006" s="214"/>
      <c r="AJ1006" s="214"/>
      <c r="AK1006" s="214"/>
      <c r="AL1006" s="214"/>
      <c r="AM1006" s="214"/>
      <c r="AN1006" s="214"/>
      <c r="AO1006" s="214"/>
      <c r="AP1006" s="214"/>
      <c r="AQ1006" s="214"/>
      <c r="AR1006" s="214"/>
      <c r="AS1006" s="214"/>
      <c r="AT1006" s="214"/>
      <c r="AU1006" s="214"/>
      <c r="AV1006" s="214"/>
      <c r="AW1006" s="214"/>
      <c r="AX1006" s="214"/>
      <c r="AY1006" s="214"/>
      <c r="AZ1006" s="214"/>
      <c r="BA1006" s="214"/>
      <c r="BB1006" s="214"/>
      <c r="BC1006" s="214"/>
      <c r="BD1006" s="214"/>
      <c r="BE1006" s="214"/>
      <c r="BF1006" s="214"/>
      <c r="BG1006" s="214"/>
      <c r="BH1006" s="214"/>
      <c r="BI1006" s="214"/>
      <c r="BJ1006" s="214"/>
      <c r="BK1006" s="214"/>
      <c r="BL1006" s="214"/>
      <c r="BM1006" s="214"/>
      <c r="BN1006" s="214"/>
      <c r="BO1006" s="214"/>
      <c r="BP1006" s="214"/>
      <c r="BQ1006" s="214"/>
    </row>
    <row r="1007" spans="1:69" x14ac:dyDescent="0.2">
      <c r="A1007" s="214"/>
      <c r="B1007" s="214"/>
      <c r="C1007" s="214"/>
      <c r="D1007" s="214"/>
      <c r="E1007" s="214"/>
      <c r="F1007" s="214"/>
      <c r="G1007" s="214"/>
      <c r="H1007" s="214"/>
      <c r="I1007" s="214"/>
      <c r="J1007" s="214"/>
      <c r="K1007" s="214"/>
      <c r="L1007" s="214"/>
      <c r="M1007" s="214"/>
      <c r="N1007" s="214"/>
      <c r="O1007" s="214"/>
      <c r="P1007" s="214"/>
      <c r="Q1007" s="214"/>
      <c r="R1007" s="214"/>
      <c r="S1007" s="214"/>
      <c r="T1007" s="214"/>
      <c r="U1007" s="214"/>
      <c r="V1007" s="214"/>
      <c r="W1007" s="214"/>
      <c r="X1007" s="214"/>
      <c r="Y1007" s="214"/>
      <c r="Z1007" s="214"/>
      <c r="AA1007" s="214"/>
      <c r="AB1007" s="214"/>
      <c r="AC1007" s="214"/>
      <c r="AD1007" s="214"/>
      <c r="AE1007" s="214"/>
      <c r="AF1007" s="214"/>
      <c r="AG1007" s="214"/>
      <c r="AH1007" s="214"/>
      <c r="AI1007" s="214"/>
      <c r="AJ1007" s="214"/>
      <c r="AK1007" s="214"/>
      <c r="AL1007" s="214"/>
      <c r="AM1007" s="214"/>
      <c r="AN1007" s="214"/>
      <c r="AO1007" s="214"/>
      <c r="AP1007" s="214"/>
      <c r="AQ1007" s="214"/>
      <c r="AR1007" s="214"/>
      <c r="AS1007" s="214"/>
      <c r="AT1007" s="214"/>
      <c r="AU1007" s="214"/>
      <c r="AV1007" s="214"/>
      <c r="AW1007" s="214"/>
      <c r="AX1007" s="214"/>
      <c r="AY1007" s="214"/>
      <c r="AZ1007" s="214"/>
      <c r="BA1007" s="214"/>
      <c r="BB1007" s="214"/>
      <c r="BC1007" s="214"/>
      <c r="BD1007" s="214"/>
      <c r="BE1007" s="214"/>
      <c r="BF1007" s="214"/>
      <c r="BG1007" s="214"/>
      <c r="BH1007" s="214"/>
      <c r="BI1007" s="214"/>
      <c r="BJ1007" s="214"/>
      <c r="BK1007" s="214"/>
      <c r="BL1007" s="214"/>
      <c r="BM1007" s="214"/>
      <c r="BN1007" s="214"/>
      <c r="BO1007" s="214"/>
      <c r="BP1007" s="214"/>
      <c r="BQ1007" s="214"/>
    </row>
    <row r="1008" spans="1:69" x14ac:dyDescent="0.2">
      <c r="A1008" s="214"/>
      <c r="B1008" s="214"/>
      <c r="C1008" s="214"/>
      <c r="D1008" s="214"/>
      <c r="E1008" s="214"/>
      <c r="F1008" s="214"/>
      <c r="G1008" s="214"/>
      <c r="H1008" s="214"/>
      <c r="I1008" s="214"/>
      <c r="J1008" s="214"/>
      <c r="K1008" s="214"/>
      <c r="L1008" s="214"/>
      <c r="M1008" s="214"/>
      <c r="N1008" s="214"/>
      <c r="O1008" s="214"/>
      <c r="P1008" s="214"/>
      <c r="Q1008" s="214"/>
      <c r="R1008" s="214"/>
      <c r="S1008" s="214"/>
      <c r="T1008" s="214"/>
      <c r="U1008" s="214"/>
      <c r="V1008" s="214"/>
      <c r="W1008" s="214"/>
      <c r="X1008" s="214"/>
      <c r="Y1008" s="214"/>
      <c r="Z1008" s="214"/>
      <c r="AA1008" s="214"/>
      <c r="AB1008" s="214"/>
      <c r="AC1008" s="214"/>
      <c r="AD1008" s="214"/>
      <c r="AE1008" s="214"/>
      <c r="AF1008" s="214"/>
      <c r="AG1008" s="214"/>
      <c r="AH1008" s="214"/>
      <c r="AI1008" s="214"/>
      <c r="AJ1008" s="214"/>
      <c r="AK1008" s="214"/>
      <c r="AL1008" s="214"/>
      <c r="AM1008" s="214"/>
      <c r="AN1008" s="214"/>
      <c r="AO1008" s="214"/>
      <c r="AP1008" s="214"/>
      <c r="AQ1008" s="214"/>
      <c r="AR1008" s="214"/>
      <c r="AS1008" s="214"/>
      <c r="AT1008" s="214"/>
      <c r="AU1008" s="214"/>
      <c r="AV1008" s="214"/>
      <c r="AW1008" s="214"/>
      <c r="AX1008" s="214"/>
      <c r="AY1008" s="214"/>
      <c r="AZ1008" s="214"/>
      <c r="BA1008" s="214"/>
      <c r="BB1008" s="214"/>
      <c r="BC1008" s="214"/>
      <c r="BD1008" s="214"/>
      <c r="BE1008" s="214"/>
      <c r="BF1008" s="214"/>
      <c r="BG1008" s="214"/>
      <c r="BH1008" s="214"/>
      <c r="BI1008" s="214"/>
      <c r="BJ1008" s="214"/>
      <c r="BK1008" s="214"/>
      <c r="BL1008" s="214"/>
      <c r="BM1008" s="214"/>
      <c r="BN1008" s="214"/>
      <c r="BO1008" s="214"/>
      <c r="BP1008" s="214"/>
      <c r="BQ1008" s="214"/>
    </row>
    <row r="1009" spans="1:69" x14ac:dyDescent="0.2">
      <c r="A1009" s="214"/>
      <c r="B1009" s="214"/>
      <c r="C1009" s="214"/>
      <c r="D1009" s="214"/>
      <c r="E1009" s="214"/>
      <c r="F1009" s="214"/>
      <c r="G1009" s="214"/>
      <c r="H1009" s="214"/>
      <c r="I1009" s="214"/>
      <c r="J1009" s="214"/>
      <c r="K1009" s="214"/>
      <c r="L1009" s="214"/>
      <c r="M1009" s="214"/>
      <c r="N1009" s="214"/>
      <c r="O1009" s="214"/>
      <c r="P1009" s="214"/>
      <c r="Q1009" s="214"/>
      <c r="R1009" s="214"/>
      <c r="S1009" s="214"/>
      <c r="T1009" s="214"/>
      <c r="U1009" s="214"/>
      <c r="V1009" s="214"/>
      <c r="W1009" s="214"/>
      <c r="X1009" s="214"/>
      <c r="Y1009" s="214"/>
      <c r="Z1009" s="214"/>
      <c r="AA1009" s="214"/>
      <c r="AB1009" s="214"/>
      <c r="AC1009" s="214"/>
      <c r="AD1009" s="214"/>
      <c r="AE1009" s="214"/>
      <c r="AF1009" s="214"/>
      <c r="AG1009" s="214"/>
      <c r="AH1009" s="214"/>
      <c r="AI1009" s="214"/>
      <c r="AJ1009" s="214"/>
      <c r="AK1009" s="214"/>
      <c r="AL1009" s="214"/>
      <c r="AM1009" s="214"/>
      <c r="AN1009" s="214"/>
      <c r="AO1009" s="214"/>
      <c r="AP1009" s="214"/>
      <c r="AQ1009" s="214"/>
      <c r="AR1009" s="214"/>
      <c r="AS1009" s="214"/>
      <c r="AT1009" s="214"/>
      <c r="AU1009" s="214"/>
      <c r="AV1009" s="214"/>
      <c r="AW1009" s="214"/>
      <c r="AX1009" s="214"/>
      <c r="AY1009" s="214"/>
      <c r="AZ1009" s="214"/>
      <c r="BA1009" s="214"/>
      <c r="BB1009" s="214"/>
      <c r="BC1009" s="214"/>
      <c r="BD1009" s="214"/>
      <c r="BE1009" s="214"/>
      <c r="BF1009" s="214"/>
      <c r="BG1009" s="214"/>
      <c r="BH1009" s="214"/>
      <c r="BI1009" s="214"/>
      <c r="BJ1009" s="214"/>
      <c r="BK1009" s="214"/>
      <c r="BL1009" s="214"/>
      <c r="BM1009" s="214"/>
      <c r="BN1009" s="214"/>
      <c r="BO1009" s="214"/>
      <c r="BP1009" s="214"/>
      <c r="BQ1009" s="214"/>
    </row>
    <row r="1010" spans="1:69" x14ac:dyDescent="0.2">
      <c r="A1010" s="214"/>
      <c r="B1010" s="214"/>
      <c r="C1010" s="214"/>
      <c r="D1010" s="214"/>
      <c r="E1010" s="214"/>
      <c r="F1010" s="214"/>
      <c r="G1010" s="214"/>
      <c r="H1010" s="214"/>
      <c r="I1010" s="214"/>
      <c r="J1010" s="214"/>
      <c r="K1010" s="214"/>
      <c r="L1010" s="214"/>
      <c r="M1010" s="214"/>
      <c r="N1010" s="214"/>
      <c r="O1010" s="214"/>
      <c r="P1010" s="214"/>
      <c r="Q1010" s="214"/>
      <c r="R1010" s="214"/>
      <c r="S1010" s="214"/>
      <c r="T1010" s="214"/>
      <c r="U1010" s="214"/>
      <c r="V1010" s="214"/>
      <c r="W1010" s="214"/>
      <c r="X1010" s="214"/>
      <c r="Y1010" s="214"/>
      <c r="Z1010" s="214"/>
      <c r="AA1010" s="214"/>
      <c r="AB1010" s="214"/>
      <c r="AC1010" s="214"/>
      <c r="AD1010" s="214"/>
      <c r="AE1010" s="214"/>
      <c r="AF1010" s="214"/>
      <c r="AG1010" s="214"/>
      <c r="AH1010" s="214"/>
      <c r="AI1010" s="214"/>
      <c r="AJ1010" s="214"/>
      <c r="AK1010" s="214"/>
      <c r="AL1010" s="214"/>
      <c r="AM1010" s="214"/>
      <c r="AN1010" s="214"/>
      <c r="AO1010" s="214"/>
      <c r="AP1010" s="214"/>
      <c r="AQ1010" s="214"/>
      <c r="AR1010" s="214"/>
      <c r="AS1010" s="214"/>
      <c r="AT1010" s="214"/>
      <c r="AU1010" s="214"/>
      <c r="AV1010" s="214"/>
      <c r="AW1010" s="214"/>
      <c r="AX1010" s="214"/>
      <c r="AY1010" s="214"/>
      <c r="AZ1010" s="214"/>
      <c r="BA1010" s="214"/>
      <c r="BB1010" s="214"/>
      <c r="BC1010" s="214"/>
      <c r="BD1010" s="214"/>
      <c r="BE1010" s="214"/>
      <c r="BF1010" s="214"/>
      <c r="BG1010" s="214"/>
      <c r="BH1010" s="214"/>
      <c r="BI1010" s="214"/>
      <c r="BJ1010" s="214"/>
      <c r="BK1010" s="214"/>
      <c r="BL1010" s="214"/>
      <c r="BM1010" s="214"/>
      <c r="BN1010" s="214"/>
      <c r="BO1010" s="214"/>
      <c r="BP1010" s="214"/>
      <c r="BQ1010" s="214"/>
    </row>
    <row r="1011" spans="1:69" x14ac:dyDescent="0.2">
      <c r="A1011" s="214"/>
      <c r="B1011" s="214"/>
      <c r="C1011" s="214"/>
      <c r="D1011" s="214"/>
      <c r="E1011" s="214"/>
      <c r="F1011" s="214"/>
      <c r="G1011" s="214"/>
      <c r="H1011" s="214"/>
      <c r="I1011" s="214"/>
      <c r="J1011" s="214"/>
      <c r="K1011" s="214"/>
      <c r="L1011" s="214"/>
      <c r="M1011" s="214"/>
      <c r="N1011" s="214"/>
      <c r="O1011" s="214"/>
      <c r="P1011" s="214"/>
      <c r="Q1011" s="214"/>
      <c r="R1011" s="214"/>
      <c r="S1011" s="214"/>
      <c r="T1011" s="214"/>
      <c r="U1011" s="214"/>
      <c r="V1011" s="214"/>
      <c r="W1011" s="214"/>
      <c r="X1011" s="214"/>
      <c r="Y1011" s="214"/>
      <c r="Z1011" s="214"/>
      <c r="AA1011" s="214"/>
      <c r="AB1011" s="214"/>
      <c r="AC1011" s="214"/>
      <c r="AD1011" s="214"/>
      <c r="AE1011" s="214"/>
      <c r="AF1011" s="214"/>
      <c r="AG1011" s="214"/>
      <c r="AH1011" s="214"/>
      <c r="AI1011" s="214"/>
      <c r="AJ1011" s="214"/>
      <c r="AK1011" s="214"/>
      <c r="AL1011" s="214"/>
      <c r="AM1011" s="214"/>
      <c r="AN1011" s="214"/>
      <c r="AO1011" s="214"/>
      <c r="AP1011" s="214"/>
      <c r="AQ1011" s="214"/>
      <c r="AR1011" s="214"/>
      <c r="AS1011" s="214"/>
      <c r="AT1011" s="214"/>
      <c r="AU1011" s="214"/>
      <c r="AV1011" s="214"/>
      <c r="AW1011" s="214"/>
      <c r="AX1011" s="214"/>
      <c r="AY1011" s="214"/>
      <c r="AZ1011" s="214"/>
      <c r="BA1011" s="214"/>
      <c r="BB1011" s="214"/>
      <c r="BC1011" s="214"/>
      <c r="BD1011" s="214"/>
      <c r="BE1011" s="214"/>
      <c r="BF1011" s="214"/>
      <c r="BG1011" s="214"/>
      <c r="BH1011" s="214"/>
      <c r="BI1011" s="214"/>
      <c r="BJ1011" s="214"/>
      <c r="BK1011" s="214"/>
      <c r="BL1011" s="214"/>
      <c r="BM1011" s="214"/>
      <c r="BN1011" s="214"/>
      <c r="BO1011" s="214"/>
      <c r="BP1011" s="214"/>
      <c r="BQ1011" s="214"/>
    </row>
    <row r="1012" spans="1:69" x14ac:dyDescent="0.2">
      <c r="A1012" s="214"/>
      <c r="B1012" s="214"/>
      <c r="C1012" s="214"/>
      <c r="D1012" s="214"/>
      <c r="E1012" s="214"/>
      <c r="F1012" s="214"/>
      <c r="G1012" s="214"/>
      <c r="H1012" s="214"/>
      <c r="I1012" s="214"/>
      <c r="J1012" s="214"/>
      <c r="K1012" s="214"/>
      <c r="L1012" s="214"/>
      <c r="M1012" s="214"/>
      <c r="N1012" s="214"/>
      <c r="O1012" s="214"/>
      <c r="P1012" s="214"/>
      <c r="Q1012" s="214"/>
      <c r="R1012" s="214"/>
      <c r="S1012" s="214"/>
      <c r="T1012" s="214"/>
      <c r="U1012" s="214"/>
      <c r="V1012" s="214"/>
      <c r="W1012" s="214"/>
      <c r="X1012" s="214"/>
      <c r="Y1012" s="214"/>
      <c r="Z1012" s="214"/>
      <c r="AA1012" s="214"/>
      <c r="AB1012" s="214"/>
      <c r="AC1012" s="214"/>
      <c r="AD1012" s="214"/>
      <c r="AE1012" s="214"/>
      <c r="AF1012" s="214"/>
      <c r="AG1012" s="214"/>
      <c r="AH1012" s="214"/>
      <c r="AI1012" s="214"/>
      <c r="AJ1012" s="214"/>
      <c r="AK1012" s="214"/>
      <c r="AL1012" s="214"/>
      <c r="AM1012" s="214"/>
      <c r="AN1012" s="214"/>
      <c r="AO1012" s="214"/>
      <c r="AP1012" s="214"/>
      <c r="AQ1012" s="214"/>
      <c r="AR1012" s="214"/>
      <c r="AS1012" s="214"/>
      <c r="AT1012" s="214"/>
      <c r="AU1012" s="214"/>
      <c r="AV1012" s="214"/>
      <c r="AW1012" s="214"/>
      <c r="AX1012" s="214"/>
      <c r="AY1012" s="214"/>
      <c r="AZ1012" s="214"/>
      <c r="BA1012" s="214"/>
      <c r="BB1012" s="214"/>
      <c r="BC1012" s="214"/>
      <c r="BD1012" s="214"/>
      <c r="BE1012" s="214"/>
      <c r="BF1012" s="214"/>
      <c r="BG1012" s="214"/>
      <c r="BH1012" s="214"/>
      <c r="BI1012" s="214"/>
      <c r="BJ1012" s="214"/>
      <c r="BK1012" s="214"/>
      <c r="BL1012" s="214"/>
      <c r="BM1012" s="214"/>
      <c r="BN1012" s="214"/>
      <c r="BO1012" s="214"/>
      <c r="BP1012" s="214"/>
      <c r="BQ1012" s="214"/>
    </row>
    <row r="1013" spans="1:69" x14ac:dyDescent="0.2">
      <c r="A1013" s="214"/>
      <c r="B1013" s="214"/>
      <c r="C1013" s="214"/>
      <c r="D1013" s="214"/>
      <c r="E1013" s="214"/>
      <c r="F1013" s="214"/>
      <c r="G1013" s="214"/>
      <c r="H1013" s="214"/>
      <c r="I1013" s="214"/>
      <c r="J1013" s="214"/>
      <c r="K1013" s="214"/>
      <c r="L1013" s="214"/>
      <c r="M1013" s="214"/>
      <c r="N1013" s="214"/>
      <c r="O1013" s="214"/>
      <c r="P1013" s="214"/>
      <c r="Q1013" s="214"/>
      <c r="R1013" s="214"/>
      <c r="S1013" s="214"/>
      <c r="T1013" s="214"/>
      <c r="U1013" s="214"/>
      <c r="V1013" s="214"/>
      <c r="W1013" s="214"/>
      <c r="X1013" s="214"/>
      <c r="Y1013" s="214"/>
      <c r="Z1013" s="214"/>
      <c r="AA1013" s="214"/>
      <c r="AB1013" s="214"/>
      <c r="AC1013" s="214"/>
      <c r="AD1013" s="214"/>
      <c r="AE1013" s="214"/>
      <c r="AF1013" s="214"/>
      <c r="AG1013" s="214"/>
      <c r="AH1013" s="214"/>
      <c r="AI1013" s="214"/>
      <c r="AJ1013" s="214"/>
      <c r="AK1013" s="214"/>
      <c r="AL1013" s="214"/>
      <c r="AM1013" s="214"/>
      <c r="AN1013" s="214"/>
      <c r="AO1013" s="214"/>
      <c r="AP1013" s="214"/>
      <c r="AQ1013" s="214"/>
      <c r="AR1013" s="214"/>
      <c r="AS1013" s="214"/>
      <c r="AT1013" s="214"/>
      <c r="AU1013" s="214"/>
      <c r="AV1013" s="214"/>
      <c r="AW1013" s="214"/>
      <c r="AX1013" s="214"/>
      <c r="AY1013" s="214"/>
      <c r="AZ1013" s="214"/>
      <c r="BA1013" s="214"/>
      <c r="BB1013" s="214"/>
      <c r="BC1013" s="214"/>
      <c r="BD1013" s="214"/>
      <c r="BE1013" s="214"/>
      <c r="BF1013" s="214"/>
      <c r="BG1013" s="214"/>
      <c r="BH1013" s="214"/>
      <c r="BI1013" s="214"/>
      <c r="BJ1013" s="214"/>
      <c r="BK1013" s="214"/>
      <c r="BL1013" s="214"/>
      <c r="BM1013" s="214"/>
      <c r="BN1013" s="214"/>
      <c r="BO1013" s="214"/>
      <c r="BP1013" s="214"/>
      <c r="BQ1013" s="214"/>
    </row>
    <row r="1014" spans="1:69" x14ac:dyDescent="0.2">
      <c r="A1014" s="214"/>
      <c r="B1014" s="214"/>
      <c r="C1014" s="214"/>
      <c r="D1014" s="214"/>
      <c r="E1014" s="214"/>
      <c r="F1014" s="214"/>
      <c r="G1014" s="214"/>
      <c r="H1014" s="214"/>
      <c r="I1014" s="214"/>
      <c r="J1014" s="214"/>
      <c r="K1014" s="214"/>
      <c r="L1014" s="214"/>
      <c r="M1014" s="214"/>
      <c r="N1014" s="214"/>
      <c r="O1014" s="214"/>
      <c r="P1014" s="214"/>
      <c r="Q1014" s="214"/>
      <c r="R1014" s="214"/>
      <c r="S1014" s="214"/>
      <c r="T1014" s="214"/>
      <c r="U1014" s="214"/>
      <c r="V1014" s="214"/>
      <c r="W1014" s="214"/>
      <c r="X1014" s="214"/>
      <c r="Y1014" s="214"/>
      <c r="Z1014" s="214"/>
      <c r="AA1014" s="214"/>
      <c r="AB1014" s="214"/>
      <c r="AC1014" s="214"/>
      <c r="AD1014" s="214"/>
      <c r="AE1014" s="214"/>
      <c r="AF1014" s="214"/>
      <c r="AG1014" s="214"/>
      <c r="AH1014" s="214"/>
      <c r="AI1014" s="214"/>
      <c r="AJ1014" s="214"/>
      <c r="AK1014" s="214"/>
      <c r="AL1014" s="214"/>
      <c r="AM1014" s="214"/>
      <c r="AN1014" s="214"/>
      <c r="AO1014" s="214"/>
      <c r="AP1014" s="214"/>
      <c r="AQ1014" s="214"/>
      <c r="AR1014" s="214"/>
      <c r="AS1014" s="214"/>
      <c r="AT1014" s="214"/>
      <c r="AU1014" s="214"/>
      <c r="AV1014" s="214"/>
      <c r="AW1014" s="214"/>
      <c r="AX1014" s="214"/>
      <c r="AY1014" s="214"/>
      <c r="AZ1014" s="214"/>
      <c r="BA1014" s="214"/>
      <c r="BB1014" s="214"/>
      <c r="BC1014" s="214"/>
      <c r="BD1014" s="214"/>
      <c r="BE1014" s="214"/>
      <c r="BF1014" s="214"/>
      <c r="BG1014" s="214"/>
      <c r="BH1014" s="214"/>
      <c r="BI1014" s="214"/>
      <c r="BJ1014" s="214"/>
      <c r="BK1014" s="214"/>
      <c r="BL1014" s="214"/>
      <c r="BM1014" s="214"/>
      <c r="BN1014" s="214"/>
      <c r="BO1014" s="214"/>
      <c r="BP1014" s="214"/>
      <c r="BQ1014" s="214"/>
    </row>
    <row r="1015" spans="1:69" x14ac:dyDescent="0.2">
      <c r="A1015" s="214"/>
      <c r="B1015" s="214"/>
      <c r="C1015" s="214"/>
      <c r="D1015" s="214"/>
      <c r="E1015" s="214"/>
      <c r="F1015" s="214"/>
      <c r="G1015" s="214"/>
      <c r="H1015" s="214"/>
      <c r="I1015" s="214"/>
      <c r="J1015" s="214"/>
      <c r="K1015" s="214"/>
      <c r="L1015" s="214"/>
      <c r="M1015" s="214"/>
      <c r="N1015" s="214"/>
      <c r="O1015" s="214"/>
      <c r="P1015" s="214"/>
      <c r="Q1015" s="214"/>
      <c r="R1015" s="214"/>
      <c r="S1015" s="214"/>
      <c r="T1015" s="214"/>
      <c r="U1015" s="214"/>
      <c r="V1015" s="214"/>
      <c r="W1015" s="214"/>
      <c r="X1015" s="214"/>
      <c r="Y1015" s="214"/>
      <c r="Z1015" s="214"/>
      <c r="AA1015" s="214"/>
      <c r="AB1015" s="214"/>
      <c r="AC1015" s="214"/>
      <c r="AD1015" s="214"/>
      <c r="AE1015" s="214"/>
      <c r="AF1015" s="214"/>
      <c r="AG1015" s="214"/>
      <c r="AH1015" s="214"/>
      <c r="AI1015" s="214"/>
      <c r="AJ1015" s="214"/>
      <c r="AK1015" s="214"/>
      <c r="AL1015" s="214"/>
      <c r="AM1015" s="214"/>
      <c r="AN1015" s="214"/>
      <c r="AO1015" s="214"/>
      <c r="AP1015" s="214"/>
      <c r="AQ1015" s="214"/>
      <c r="AR1015" s="214"/>
      <c r="AS1015" s="214"/>
      <c r="AT1015" s="214"/>
      <c r="AU1015" s="214"/>
      <c r="AV1015" s="214"/>
      <c r="AW1015" s="214"/>
      <c r="AX1015" s="214"/>
      <c r="AY1015" s="214"/>
      <c r="AZ1015" s="214"/>
      <c r="BA1015" s="214"/>
      <c r="BB1015" s="214"/>
      <c r="BC1015" s="214"/>
      <c r="BD1015" s="214"/>
      <c r="BE1015" s="214"/>
      <c r="BF1015" s="214"/>
      <c r="BG1015" s="214"/>
      <c r="BH1015" s="214"/>
      <c r="BI1015" s="214"/>
      <c r="BJ1015" s="214"/>
      <c r="BK1015" s="214"/>
      <c r="BL1015" s="214"/>
      <c r="BM1015" s="214"/>
      <c r="BN1015" s="214"/>
      <c r="BO1015" s="214"/>
      <c r="BP1015" s="214"/>
      <c r="BQ1015" s="214"/>
    </row>
    <row r="1016" spans="1:69" x14ac:dyDescent="0.2">
      <c r="A1016" s="214"/>
      <c r="B1016" s="214"/>
      <c r="C1016" s="214"/>
      <c r="D1016" s="214"/>
      <c r="E1016" s="214"/>
      <c r="F1016" s="214"/>
      <c r="G1016" s="214"/>
      <c r="H1016" s="214"/>
      <c r="I1016" s="214"/>
      <c r="J1016" s="214"/>
      <c r="K1016" s="214"/>
      <c r="L1016" s="214"/>
      <c r="M1016" s="214"/>
      <c r="N1016" s="214"/>
      <c r="O1016" s="214"/>
      <c r="P1016" s="214"/>
      <c r="Q1016" s="214"/>
      <c r="R1016" s="214"/>
      <c r="S1016" s="214"/>
      <c r="T1016" s="214"/>
      <c r="U1016" s="214"/>
      <c r="V1016" s="214"/>
      <c r="W1016" s="214"/>
      <c r="X1016" s="214"/>
      <c r="Y1016" s="214"/>
      <c r="Z1016" s="214"/>
      <c r="AA1016" s="214"/>
      <c r="AB1016" s="214"/>
      <c r="AC1016" s="214"/>
      <c r="AD1016" s="214"/>
      <c r="AE1016" s="214"/>
      <c r="AF1016" s="214"/>
      <c r="AG1016" s="214"/>
      <c r="AH1016" s="214"/>
      <c r="AI1016" s="214"/>
      <c r="AJ1016" s="214"/>
      <c r="AK1016" s="214"/>
      <c r="AL1016" s="214"/>
      <c r="AM1016" s="214"/>
      <c r="AN1016" s="214"/>
      <c r="AO1016" s="214"/>
      <c r="AP1016" s="214"/>
      <c r="AQ1016" s="214"/>
      <c r="AR1016" s="214"/>
      <c r="AS1016" s="214"/>
      <c r="AT1016" s="214"/>
      <c r="AU1016" s="214"/>
      <c r="AV1016" s="214"/>
      <c r="AW1016" s="214"/>
      <c r="AX1016" s="214"/>
      <c r="AY1016" s="214"/>
      <c r="AZ1016" s="214"/>
      <c r="BA1016" s="214"/>
      <c r="BB1016" s="214"/>
      <c r="BC1016" s="214"/>
      <c r="BD1016" s="214"/>
      <c r="BE1016" s="214"/>
      <c r="BF1016" s="214"/>
      <c r="BG1016" s="214"/>
      <c r="BH1016" s="214"/>
      <c r="BI1016" s="214"/>
      <c r="BJ1016" s="214"/>
      <c r="BK1016" s="214"/>
      <c r="BL1016" s="214"/>
      <c r="BM1016" s="214"/>
      <c r="BN1016" s="214"/>
      <c r="BO1016" s="214"/>
      <c r="BP1016" s="214"/>
      <c r="BQ1016" s="214"/>
    </row>
    <row r="1017" spans="1:69" x14ac:dyDescent="0.2">
      <c r="A1017" s="214"/>
      <c r="B1017" s="214"/>
      <c r="C1017" s="214"/>
      <c r="D1017" s="214"/>
      <c r="E1017" s="214"/>
      <c r="F1017" s="214"/>
      <c r="G1017" s="214"/>
      <c r="H1017" s="214"/>
      <c r="I1017" s="214"/>
      <c r="J1017" s="214"/>
      <c r="K1017" s="214"/>
      <c r="L1017" s="214"/>
      <c r="M1017" s="214"/>
      <c r="N1017" s="214"/>
      <c r="O1017" s="214"/>
      <c r="P1017" s="214"/>
      <c r="Q1017" s="214"/>
      <c r="R1017" s="214"/>
      <c r="S1017" s="214"/>
      <c r="T1017" s="214"/>
      <c r="U1017" s="214"/>
      <c r="V1017" s="214"/>
      <c r="W1017" s="214"/>
      <c r="X1017" s="214"/>
      <c r="Y1017" s="214"/>
      <c r="Z1017" s="214"/>
      <c r="AA1017" s="214"/>
      <c r="AB1017" s="214"/>
      <c r="AC1017" s="214"/>
      <c r="AD1017" s="214"/>
      <c r="AE1017" s="214"/>
      <c r="AF1017" s="214"/>
      <c r="AG1017" s="214"/>
      <c r="AH1017" s="214"/>
      <c r="AI1017" s="214"/>
      <c r="AJ1017" s="214"/>
      <c r="AK1017" s="214"/>
      <c r="AL1017" s="214"/>
      <c r="AM1017" s="214"/>
      <c r="AN1017" s="214"/>
      <c r="AO1017" s="214"/>
      <c r="AP1017" s="214"/>
      <c r="AQ1017" s="214"/>
      <c r="AR1017" s="214"/>
      <c r="AS1017" s="214"/>
      <c r="AT1017" s="214"/>
      <c r="AU1017" s="214"/>
      <c r="AV1017" s="214"/>
      <c r="AW1017" s="214"/>
      <c r="AX1017" s="214"/>
      <c r="AY1017" s="214"/>
      <c r="AZ1017" s="214"/>
      <c r="BA1017" s="214"/>
      <c r="BB1017" s="214"/>
      <c r="BC1017" s="214"/>
      <c r="BD1017" s="214"/>
      <c r="BE1017" s="214"/>
      <c r="BF1017" s="214"/>
      <c r="BG1017" s="214"/>
      <c r="BH1017" s="214"/>
      <c r="BI1017" s="214"/>
      <c r="BJ1017" s="214"/>
      <c r="BK1017" s="214"/>
      <c r="BL1017" s="214"/>
      <c r="BM1017" s="214"/>
      <c r="BN1017" s="214"/>
      <c r="BO1017" s="214"/>
      <c r="BP1017" s="214"/>
      <c r="BQ1017" s="214"/>
    </row>
    <row r="1018" spans="1:69" x14ac:dyDescent="0.2">
      <c r="A1018" s="214"/>
      <c r="B1018" s="214"/>
      <c r="C1018" s="214"/>
      <c r="D1018" s="214"/>
      <c r="E1018" s="214"/>
      <c r="F1018" s="214"/>
      <c r="G1018" s="214"/>
      <c r="H1018" s="214"/>
      <c r="I1018" s="214"/>
      <c r="J1018" s="214"/>
      <c r="K1018" s="214"/>
      <c r="L1018" s="214"/>
      <c r="M1018" s="214"/>
      <c r="N1018" s="214"/>
      <c r="O1018" s="214"/>
      <c r="P1018" s="214"/>
      <c r="Q1018" s="214"/>
      <c r="R1018" s="214"/>
      <c r="S1018" s="214"/>
      <c r="T1018" s="214"/>
      <c r="U1018" s="214"/>
      <c r="V1018" s="214"/>
      <c r="W1018" s="214"/>
      <c r="X1018" s="214"/>
      <c r="Y1018" s="214"/>
      <c r="Z1018" s="214"/>
      <c r="AA1018" s="214"/>
      <c r="AB1018" s="214"/>
      <c r="AC1018" s="214"/>
      <c r="AD1018" s="214"/>
      <c r="AE1018" s="214"/>
      <c r="AF1018" s="214"/>
      <c r="AG1018" s="214"/>
      <c r="AH1018" s="214"/>
      <c r="AI1018" s="214"/>
      <c r="AJ1018" s="214"/>
      <c r="AK1018" s="214"/>
      <c r="AL1018" s="214"/>
      <c r="AM1018" s="214"/>
      <c r="AN1018" s="214"/>
      <c r="AO1018" s="214"/>
      <c r="AP1018" s="214"/>
      <c r="AQ1018" s="214"/>
      <c r="AR1018" s="214"/>
      <c r="AS1018" s="214"/>
      <c r="AT1018" s="214"/>
      <c r="AU1018" s="214"/>
      <c r="AV1018" s="214"/>
      <c r="AW1018" s="214"/>
      <c r="AX1018" s="214"/>
      <c r="AY1018" s="214"/>
      <c r="AZ1018" s="214"/>
      <c r="BA1018" s="214"/>
      <c r="BB1018" s="214"/>
      <c r="BC1018" s="214"/>
      <c r="BD1018" s="214"/>
      <c r="BE1018" s="214"/>
      <c r="BF1018" s="214"/>
      <c r="BG1018" s="214"/>
      <c r="BH1018" s="214"/>
      <c r="BI1018" s="214"/>
      <c r="BJ1018" s="214"/>
      <c r="BK1018" s="214"/>
      <c r="BL1018" s="214"/>
      <c r="BM1018" s="214"/>
      <c r="BN1018" s="214"/>
      <c r="BO1018" s="214"/>
      <c r="BP1018" s="214"/>
      <c r="BQ1018" s="214"/>
    </row>
    <row r="1019" spans="1:69" x14ac:dyDescent="0.2">
      <c r="A1019" s="214"/>
      <c r="B1019" s="214"/>
      <c r="C1019" s="214"/>
      <c r="D1019" s="214"/>
      <c r="E1019" s="214"/>
      <c r="F1019" s="214"/>
      <c r="G1019" s="214"/>
      <c r="H1019" s="214"/>
      <c r="I1019" s="214"/>
      <c r="J1019" s="214"/>
      <c r="K1019" s="214"/>
      <c r="L1019" s="214"/>
      <c r="M1019" s="214"/>
      <c r="N1019" s="214"/>
      <c r="O1019" s="214"/>
      <c r="P1019" s="214"/>
      <c r="Q1019" s="214"/>
      <c r="R1019" s="214"/>
      <c r="S1019" s="214"/>
      <c r="T1019" s="214"/>
      <c r="U1019" s="214"/>
      <c r="V1019" s="214"/>
      <c r="W1019" s="214"/>
      <c r="X1019" s="214"/>
      <c r="Y1019" s="214"/>
      <c r="Z1019" s="214"/>
      <c r="AA1019" s="214"/>
      <c r="AB1019" s="214"/>
      <c r="AC1019" s="214"/>
      <c r="AD1019" s="214"/>
      <c r="AE1019" s="214"/>
      <c r="AF1019" s="214"/>
      <c r="AG1019" s="214"/>
      <c r="AH1019" s="214"/>
      <c r="AI1019" s="214"/>
      <c r="AJ1019" s="214"/>
      <c r="AK1019" s="214"/>
      <c r="AL1019" s="214"/>
      <c r="AM1019" s="214"/>
      <c r="AN1019" s="214"/>
      <c r="AO1019" s="214"/>
      <c r="AP1019" s="214"/>
      <c r="AQ1019" s="214"/>
      <c r="AR1019" s="214"/>
      <c r="AS1019" s="214"/>
      <c r="AT1019" s="214"/>
      <c r="AU1019" s="214"/>
      <c r="AV1019" s="214"/>
      <c r="AW1019" s="214"/>
      <c r="AX1019" s="214"/>
      <c r="AY1019" s="214"/>
      <c r="AZ1019" s="214"/>
      <c r="BA1019" s="214"/>
      <c r="BB1019" s="214"/>
      <c r="BC1019" s="214"/>
      <c r="BD1019" s="214"/>
      <c r="BE1019" s="214"/>
      <c r="BF1019" s="214"/>
      <c r="BG1019" s="214"/>
      <c r="BH1019" s="214"/>
      <c r="BI1019" s="214"/>
      <c r="BJ1019" s="214"/>
      <c r="BK1019" s="214"/>
      <c r="BL1019" s="214"/>
      <c r="BM1019" s="214"/>
      <c r="BN1019" s="214"/>
      <c r="BO1019" s="214"/>
      <c r="BP1019" s="214"/>
      <c r="BQ1019" s="214"/>
    </row>
    <row r="1020" spans="1:69" x14ac:dyDescent="0.2">
      <c r="A1020" s="214"/>
      <c r="B1020" s="214"/>
      <c r="C1020" s="214"/>
      <c r="D1020" s="214"/>
      <c r="E1020" s="214"/>
      <c r="F1020" s="214"/>
      <c r="G1020" s="214"/>
      <c r="H1020" s="214"/>
      <c r="I1020" s="214"/>
      <c r="J1020" s="214"/>
      <c r="K1020" s="214"/>
      <c r="L1020" s="214"/>
      <c r="M1020" s="214"/>
      <c r="N1020" s="214"/>
      <c r="O1020" s="214"/>
      <c r="P1020" s="214"/>
      <c r="Q1020" s="214"/>
      <c r="R1020" s="214"/>
      <c r="S1020" s="214"/>
      <c r="T1020" s="214"/>
      <c r="U1020" s="214"/>
      <c r="V1020" s="214"/>
      <c r="W1020" s="214"/>
      <c r="X1020" s="214"/>
      <c r="Y1020" s="214"/>
      <c r="Z1020" s="214"/>
      <c r="AA1020" s="214"/>
      <c r="AB1020" s="214"/>
      <c r="AC1020" s="214"/>
      <c r="AD1020" s="214"/>
      <c r="AE1020" s="214"/>
      <c r="AF1020" s="214"/>
      <c r="AG1020" s="214"/>
      <c r="AH1020" s="214"/>
      <c r="AI1020" s="214"/>
      <c r="AJ1020" s="214"/>
      <c r="AK1020" s="214"/>
      <c r="AL1020" s="214"/>
      <c r="AM1020" s="214"/>
      <c r="AN1020" s="214"/>
      <c r="AO1020" s="214"/>
      <c r="AP1020" s="214"/>
      <c r="AQ1020" s="214"/>
      <c r="AR1020" s="214"/>
      <c r="AS1020" s="214"/>
      <c r="AT1020" s="214"/>
      <c r="AU1020" s="214"/>
      <c r="AV1020" s="214"/>
      <c r="AW1020" s="214"/>
      <c r="AX1020" s="214"/>
      <c r="AY1020" s="214"/>
      <c r="AZ1020" s="214"/>
      <c r="BA1020" s="214"/>
      <c r="BB1020" s="214"/>
      <c r="BC1020" s="214"/>
      <c r="BD1020" s="214"/>
      <c r="BE1020" s="214"/>
      <c r="BF1020" s="214"/>
      <c r="BG1020" s="214"/>
      <c r="BH1020" s="214"/>
      <c r="BI1020" s="214"/>
      <c r="BJ1020" s="214"/>
      <c r="BK1020" s="214"/>
      <c r="BL1020" s="214"/>
      <c r="BM1020" s="214"/>
      <c r="BN1020" s="214"/>
      <c r="BO1020" s="214"/>
      <c r="BP1020" s="214"/>
      <c r="BQ1020" s="214"/>
    </row>
    <row r="1021" spans="1:69" x14ac:dyDescent="0.2">
      <c r="A1021" s="214"/>
      <c r="B1021" s="214"/>
      <c r="C1021" s="214"/>
      <c r="D1021" s="214"/>
      <c r="E1021" s="214"/>
      <c r="F1021" s="214"/>
      <c r="G1021" s="214"/>
      <c r="H1021" s="214"/>
      <c r="I1021" s="214"/>
      <c r="J1021" s="214"/>
      <c r="K1021" s="214"/>
      <c r="L1021" s="214"/>
      <c r="M1021" s="214"/>
      <c r="N1021" s="214"/>
      <c r="O1021" s="214"/>
      <c r="P1021" s="214"/>
      <c r="Q1021" s="214"/>
      <c r="R1021" s="214"/>
      <c r="S1021" s="214"/>
      <c r="T1021" s="214"/>
      <c r="U1021" s="214"/>
      <c r="V1021" s="214"/>
      <c r="W1021" s="214"/>
      <c r="X1021" s="214"/>
      <c r="Y1021" s="214"/>
      <c r="Z1021" s="214"/>
      <c r="AA1021" s="214"/>
      <c r="AB1021" s="214"/>
      <c r="AC1021" s="214"/>
      <c r="AD1021" s="214"/>
      <c r="AE1021" s="214"/>
      <c r="AF1021" s="214"/>
      <c r="AG1021" s="214"/>
      <c r="AH1021" s="214"/>
      <c r="AI1021" s="214"/>
      <c r="AJ1021" s="214"/>
      <c r="AK1021" s="214"/>
      <c r="AL1021" s="214"/>
      <c r="AM1021" s="214"/>
      <c r="AN1021" s="214"/>
      <c r="AO1021" s="214"/>
      <c r="AP1021" s="214"/>
      <c r="AQ1021" s="214"/>
      <c r="AR1021" s="214"/>
      <c r="AS1021" s="214"/>
      <c r="AT1021" s="214"/>
      <c r="AU1021" s="214"/>
      <c r="AV1021" s="214"/>
      <c r="AW1021" s="214"/>
      <c r="AX1021" s="214"/>
      <c r="AY1021" s="214"/>
      <c r="AZ1021" s="214"/>
      <c r="BA1021" s="214"/>
      <c r="BB1021" s="214"/>
      <c r="BC1021" s="214"/>
      <c r="BD1021" s="214"/>
      <c r="BE1021" s="214"/>
      <c r="BF1021" s="214"/>
      <c r="BG1021" s="214"/>
      <c r="BH1021" s="214"/>
      <c r="BI1021" s="214"/>
      <c r="BJ1021" s="214"/>
      <c r="BK1021" s="214"/>
      <c r="BL1021" s="214"/>
      <c r="BM1021" s="214"/>
      <c r="BN1021" s="214"/>
      <c r="BO1021" s="214"/>
      <c r="BP1021" s="214"/>
      <c r="BQ1021" s="214"/>
    </row>
    <row r="1022" spans="1:69" x14ac:dyDescent="0.2">
      <c r="A1022" s="214"/>
      <c r="B1022" s="214"/>
      <c r="C1022" s="214"/>
      <c r="D1022" s="214"/>
      <c r="E1022" s="214"/>
      <c r="F1022" s="214"/>
      <c r="G1022" s="214"/>
      <c r="H1022" s="214"/>
      <c r="I1022" s="214"/>
      <c r="J1022" s="214"/>
      <c r="K1022" s="214"/>
      <c r="L1022" s="214"/>
      <c r="M1022" s="214"/>
      <c r="N1022" s="214"/>
      <c r="O1022" s="214"/>
      <c r="P1022" s="214"/>
      <c r="Q1022" s="214"/>
      <c r="R1022" s="214"/>
      <c r="S1022" s="214"/>
      <c r="T1022" s="214"/>
      <c r="U1022" s="214"/>
      <c r="V1022" s="214"/>
      <c r="W1022" s="214"/>
      <c r="X1022" s="214"/>
      <c r="Y1022" s="214"/>
      <c r="Z1022" s="214"/>
      <c r="AA1022" s="214"/>
      <c r="AB1022" s="214"/>
      <c r="AC1022" s="214"/>
      <c r="AD1022" s="214"/>
      <c r="AE1022" s="214"/>
      <c r="AF1022" s="214"/>
      <c r="AG1022" s="214"/>
      <c r="AH1022" s="214"/>
      <c r="AI1022" s="214"/>
      <c r="AJ1022" s="214"/>
      <c r="AK1022" s="214"/>
      <c r="AL1022" s="214"/>
      <c r="AM1022" s="214"/>
      <c r="AN1022" s="214"/>
      <c r="AO1022" s="214"/>
      <c r="AP1022" s="214"/>
      <c r="AQ1022" s="214"/>
      <c r="AR1022" s="214"/>
      <c r="AS1022" s="214"/>
      <c r="AT1022" s="214"/>
      <c r="AU1022" s="214"/>
      <c r="AV1022" s="214"/>
      <c r="AW1022" s="214"/>
      <c r="AX1022" s="214"/>
      <c r="AY1022" s="214"/>
      <c r="AZ1022" s="214"/>
      <c r="BA1022" s="214"/>
      <c r="BB1022" s="214"/>
      <c r="BC1022" s="214"/>
      <c r="BD1022" s="214"/>
      <c r="BE1022" s="214"/>
      <c r="BF1022" s="214"/>
      <c r="BG1022" s="214"/>
      <c r="BH1022" s="214"/>
      <c r="BI1022" s="214"/>
      <c r="BJ1022" s="214"/>
      <c r="BK1022" s="214"/>
      <c r="BL1022" s="214"/>
      <c r="BM1022" s="214"/>
      <c r="BN1022" s="214"/>
      <c r="BO1022" s="214"/>
      <c r="BP1022" s="214"/>
      <c r="BQ1022" s="214"/>
    </row>
    <row r="1023" spans="1:69" x14ac:dyDescent="0.2">
      <c r="A1023" s="214"/>
      <c r="B1023" s="214"/>
      <c r="C1023" s="214"/>
      <c r="D1023" s="214"/>
      <c r="E1023" s="214"/>
      <c r="F1023" s="214"/>
      <c r="G1023" s="214"/>
      <c r="H1023" s="214"/>
      <c r="I1023" s="214"/>
      <c r="J1023" s="214"/>
      <c r="K1023" s="214"/>
      <c r="L1023" s="214"/>
      <c r="M1023" s="214"/>
      <c r="N1023" s="214"/>
      <c r="O1023" s="214"/>
      <c r="P1023" s="214"/>
      <c r="Q1023" s="214"/>
      <c r="R1023" s="214"/>
      <c r="S1023" s="214"/>
      <c r="T1023" s="214"/>
      <c r="U1023" s="214"/>
      <c r="V1023" s="214"/>
      <c r="W1023" s="214"/>
      <c r="X1023" s="214"/>
      <c r="Y1023" s="214"/>
      <c r="Z1023" s="214"/>
      <c r="AA1023" s="214"/>
      <c r="AB1023" s="214"/>
      <c r="AC1023" s="214"/>
      <c r="AD1023" s="214"/>
      <c r="AE1023" s="214"/>
      <c r="AF1023" s="214"/>
      <c r="AG1023" s="214"/>
      <c r="AH1023" s="214"/>
      <c r="AI1023" s="214"/>
      <c r="AJ1023" s="214"/>
      <c r="AK1023" s="214"/>
      <c r="AL1023" s="214"/>
      <c r="AM1023" s="214"/>
      <c r="AN1023" s="214"/>
      <c r="AO1023" s="214"/>
      <c r="AP1023" s="214"/>
      <c r="AQ1023" s="214"/>
      <c r="AR1023" s="214"/>
      <c r="AS1023" s="214"/>
      <c r="AT1023" s="214"/>
      <c r="AU1023" s="214"/>
      <c r="AV1023" s="214"/>
      <c r="AW1023" s="214"/>
      <c r="AX1023" s="214"/>
      <c r="AY1023" s="214"/>
      <c r="AZ1023" s="214"/>
      <c r="BA1023" s="214"/>
      <c r="BB1023" s="214"/>
      <c r="BC1023" s="214"/>
      <c r="BD1023" s="214"/>
      <c r="BE1023" s="214"/>
      <c r="BF1023" s="214"/>
      <c r="BG1023" s="214"/>
      <c r="BH1023" s="214"/>
      <c r="BI1023" s="214"/>
      <c r="BJ1023" s="214"/>
      <c r="BK1023" s="214"/>
      <c r="BL1023" s="214"/>
      <c r="BM1023" s="214"/>
      <c r="BN1023" s="214"/>
      <c r="BO1023" s="214"/>
      <c r="BP1023" s="214"/>
      <c r="BQ1023" s="214"/>
    </row>
    <row r="1024" spans="1:69" x14ac:dyDescent="0.2">
      <c r="A1024" s="214"/>
      <c r="B1024" s="214"/>
      <c r="C1024" s="214"/>
      <c r="D1024" s="214"/>
      <c r="E1024" s="214"/>
      <c r="F1024" s="214"/>
      <c r="G1024" s="214"/>
      <c r="H1024" s="214"/>
      <c r="I1024" s="214"/>
      <c r="J1024" s="214"/>
      <c r="K1024" s="214"/>
      <c r="L1024" s="214"/>
      <c r="M1024" s="214"/>
      <c r="N1024" s="214"/>
      <c r="O1024" s="214"/>
      <c r="P1024" s="214"/>
      <c r="Q1024" s="214"/>
      <c r="R1024" s="214"/>
      <c r="S1024" s="214"/>
      <c r="T1024" s="214"/>
      <c r="U1024" s="214"/>
      <c r="V1024" s="214"/>
      <c r="W1024" s="214"/>
      <c r="X1024" s="214"/>
      <c r="Y1024" s="214"/>
      <c r="Z1024" s="214"/>
      <c r="AA1024" s="214"/>
      <c r="AB1024" s="214"/>
      <c r="AC1024" s="214"/>
      <c r="AD1024" s="214"/>
      <c r="AE1024" s="214"/>
      <c r="AF1024" s="214"/>
      <c r="AG1024" s="214"/>
      <c r="AH1024" s="214"/>
      <c r="AI1024" s="214"/>
      <c r="AJ1024" s="214"/>
      <c r="AK1024" s="214"/>
      <c r="AL1024" s="214"/>
      <c r="AM1024" s="214"/>
      <c r="AN1024" s="214"/>
      <c r="AO1024" s="214"/>
      <c r="AP1024" s="214"/>
      <c r="AQ1024" s="214"/>
      <c r="AR1024" s="214"/>
      <c r="AS1024" s="214"/>
      <c r="AT1024" s="214"/>
      <c r="AU1024" s="214"/>
      <c r="AV1024" s="214"/>
      <c r="AW1024" s="214"/>
      <c r="AX1024" s="214"/>
      <c r="AY1024" s="214"/>
      <c r="AZ1024" s="214"/>
      <c r="BA1024" s="214"/>
      <c r="BB1024" s="214"/>
      <c r="BC1024" s="214"/>
      <c r="BD1024" s="214"/>
      <c r="BE1024" s="214"/>
      <c r="BF1024" s="214"/>
      <c r="BG1024" s="214"/>
      <c r="BH1024" s="214"/>
      <c r="BI1024" s="214"/>
      <c r="BJ1024" s="214"/>
      <c r="BK1024" s="214"/>
      <c r="BL1024" s="214"/>
      <c r="BM1024" s="214"/>
      <c r="BN1024" s="214"/>
      <c r="BO1024" s="214"/>
      <c r="BP1024" s="214"/>
      <c r="BQ1024" s="214"/>
    </row>
    <row r="1025" spans="1:69" x14ac:dyDescent="0.2">
      <c r="A1025" s="214"/>
      <c r="B1025" s="214"/>
      <c r="C1025" s="214"/>
      <c r="D1025" s="214"/>
      <c r="E1025" s="214"/>
      <c r="F1025" s="214"/>
      <c r="G1025" s="214"/>
      <c r="H1025" s="214"/>
      <c r="I1025" s="214"/>
      <c r="J1025" s="214"/>
      <c r="K1025" s="214"/>
      <c r="L1025" s="214"/>
      <c r="M1025" s="214"/>
      <c r="N1025" s="214"/>
      <c r="O1025" s="214"/>
      <c r="P1025" s="214"/>
      <c r="Q1025" s="214"/>
      <c r="R1025" s="214"/>
      <c r="S1025" s="214"/>
      <c r="T1025" s="214"/>
      <c r="U1025" s="214"/>
      <c r="V1025" s="214"/>
      <c r="W1025" s="214"/>
      <c r="X1025" s="214"/>
      <c r="Y1025" s="214"/>
      <c r="Z1025" s="214"/>
      <c r="AA1025" s="214"/>
      <c r="AB1025" s="214"/>
      <c r="AC1025" s="214"/>
      <c r="AD1025" s="214"/>
      <c r="AE1025" s="214"/>
      <c r="AF1025" s="214"/>
      <c r="AG1025" s="214"/>
      <c r="AH1025" s="214"/>
      <c r="AI1025" s="214"/>
      <c r="AJ1025" s="214"/>
      <c r="AK1025" s="214"/>
      <c r="AL1025" s="214"/>
      <c r="AM1025" s="214"/>
      <c r="AN1025" s="214"/>
      <c r="AO1025" s="214"/>
      <c r="AP1025" s="214"/>
      <c r="AQ1025" s="214"/>
      <c r="AR1025" s="214"/>
      <c r="AS1025" s="214"/>
      <c r="AT1025" s="214"/>
      <c r="AU1025" s="214"/>
      <c r="AV1025" s="214"/>
      <c r="AW1025" s="214"/>
      <c r="AX1025" s="214"/>
      <c r="AY1025" s="214"/>
      <c r="AZ1025" s="214"/>
      <c r="BA1025" s="214"/>
      <c r="BB1025" s="214"/>
      <c r="BC1025" s="214"/>
      <c r="BD1025" s="214"/>
      <c r="BE1025" s="214"/>
      <c r="BF1025" s="214"/>
      <c r="BG1025" s="214"/>
      <c r="BH1025" s="214"/>
      <c r="BI1025" s="214"/>
      <c r="BJ1025" s="214"/>
      <c r="BK1025" s="214"/>
      <c r="BL1025" s="214"/>
      <c r="BM1025" s="214"/>
      <c r="BN1025" s="214"/>
      <c r="BO1025" s="214"/>
      <c r="BP1025" s="214"/>
      <c r="BQ1025" s="214"/>
    </row>
    <row r="1026" spans="1:69" x14ac:dyDescent="0.2">
      <c r="A1026" s="214"/>
      <c r="B1026" s="214"/>
      <c r="C1026" s="214"/>
      <c r="D1026" s="214"/>
      <c r="E1026" s="214"/>
      <c r="F1026" s="214"/>
      <c r="G1026" s="214"/>
      <c r="H1026" s="214"/>
      <c r="I1026" s="214"/>
      <c r="J1026" s="214"/>
      <c r="K1026" s="214"/>
      <c r="L1026" s="214"/>
      <c r="M1026" s="214"/>
      <c r="N1026" s="214"/>
      <c r="O1026" s="214"/>
      <c r="P1026" s="214"/>
      <c r="Q1026" s="214"/>
      <c r="R1026" s="214"/>
      <c r="S1026" s="214"/>
      <c r="T1026" s="214"/>
      <c r="U1026" s="214"/>
      <c r="V1026" s="214"/>
      <c r="W1026" s="214"/>
      <c r="X1026" s="214"/>
      <c r="Y1026" s="214"/>
      <c r="Z1026" s="214"/>
      <c r="AA1026" s="214"/>
      <c r="AB1026" s="214"/>
      <c r="AC1026" s="214"/>
      <c r="AD1026" s="214"/>
      <c r="AE1026" s="214"/>
      <c r="AF1026" s="214"/>
      <c r="AG1026" s="214"/>
      <c r="AH1026" s="214"/>
      <c r="AI1026" s="214"/>
      <c r="AJ1026" s="214"/>
      <c r="AK1026" s="214"/>
      <c r="AL1026" s="214"/>
      <c r="AM1026" s="214"/>
      <c r="AN1026" s="214"/>
      <c r="AO1026" s="214"/>
      <c r="AP1026" s="214"/>
      <c r="AQ1026" s="214"/>
      <c r="AR1026" s="214"/>
      <c r="AS1026" s="214"/>
      <c r="AT1026" s="214"/>
      <c r="AU1026" s="214"/>
      <c r="AV1026" s="214"/>
      <c r="AW1026" s="214"/>
      <c r="AX1026" s="214"/>
      <c r="AY1026" s="214"/>
      <c r="AZ1026" s="214"/>
      <c r="BA1026" s="214"/>
      <c r="BB1026" s="214"/>
      <c r="BC1026" s="214"/>
      <c r="BD1026" s="214"/>
      <c r="BE1026" s="214"/>
      <c r="BF1026" s="214"/>
      <c r="BG1026" s="214"/>
      <c r="BH1026" s="214"/>
      <c r="BI1026" s="214"/>
      <c r="BJ1026" s="214"/>
      <c r="BK1026" s="214"/>
      <c r="BL1026" s="214"/>
      <c r="BM1026" s="214"/>
      <c r="BN1026" s="214"/>
      <c r="BO1026" s="214"/>
      <c r="BP1026" s="214"/>
      <c r="BQ1026" s="214"/>
    </row>
    <row r="1027" spans="1:69" x14ac:dyDescent="0.2">
      <c r="A1027" s="214"/>
      <c r="B1027" s="214"/>
      <c r="C1027" s="214"/>
      <c r="D1027" s="214"/>
      <c r="E1027" s="214"/>
      <c r="F1027" s="214"/>
      <c r="G1027" s="214"/>
      <c r="H1027" s="214"/>
      <c r="I1027" s="214"/>
      <c r="J1027" s="214"/>
      <c r="K1027" s="214"/>
      <c r="L1027" s="214"/>
      <c r="M1027" s="214"/>
      <c r="N1027" s="214"/>
      <c r="O1027" s="214"/>
      <c r="P1027" s="214"/>
      <c r="Q1027" s="214"/>
      <c r="R1027" s="214"/>
      <c r="S1027" s="214"/>
      <c r="T1027" s="214"/>
      <c r="U1027" s="214"/>
      <c r="V1027" s="214"/>
      <c r="W1027" s="214"/>
      <c r="X1027" s="214"/>
      <c r="Y1027" s="214"/>
      <c r="Z1027" s="214"/>
      <c r="AA1027" s="214"/>
      <c r="AB1027" s="214"/>
      <c r="AC1027" s="214"/>
      <c r="AD1027" s="214"/>
      <c r="AE1027" s="214"/>
      <c r="AF1027" s="214"/>
      <c r="AG1027" s="214"/>
      <c r="AH1027" s="214"/>
      <c r="AI1027" s="214"/>
      <c r="AJ1027" s="214"/>
      <c r="AK1027" s="214"/>
      <c r="AL1027" s="214"/>
      <c r="AM1027" s="214"/>
      <c r="AN1027" s="214"/>
      <c r="AO1027" s="214"/>
      <c r="AP1027" s="214"/>
      <c r="AQ1027" s="214"/>
      <c r="AR1027" s="214"/>
      <c r="AS1027" s="214"/>
      <c r="AT1027" s="214"/>
      <c r="AU1027" s="214"/>
      <c r="AV1027" s="214"/>
      <c r="AW1027" s="214"/>
      <c r="AX1027" s="214"/>
      <c r="AY1027" s="214"/>
      <c r="AZ1027" s="214"/>
      <c r="BA1027" s="214"/>
      <c r="BB1027" s="214"/>
      <c r="BC1027" s="214"/>
      <c r="BD1027" s="214"/>
      <c r="BE1027" s="214"/>
      <c r="BF1027" s="214"/>
      <c r="BG1027" s="214"/>
      <c r="BH1027" s="214"/>
      <c r="BI1027" s="214"/>
      <c r="BJ1027" s="214"/>
      <c r="BK1027" s="214"/>
      <c r="BL1027" s="214"/>
      <c r="BM1027" s="214"/>
      <c r="BN1027" s="214"/>
      <c r="BO1027" s="214"/>
      <c r="BP1027" s="214"/>
      <c r="BQ1027" s="214"/>
    </row>
    <row r="1028" spans="1:69" x14ac:dyDescent="0.2">
      <c r="A1028" s="214"/>
      <c r="B1028" s="214"/>
      <c r="C1028" s="214"/>
      <c r="D1028" s="214"/>
      <c r="E1028" s="214"/>
      <c r="F1028" s="214"/>
      <c r="G1028" s="214"/>
      <c r="H1028" s="214"/>
      <c r="I1028" s="214"/>
      <c r="J1028" s="214"/>
      <c r="K1028" s="214"/>
      <c r="L1028" s="214"/>
      <c r="M1028" s="214"/>
      <c r="N1028" s="214"/>
      <c r="O1028" s="214"/>
      <c r="P1028" s="214"/>
      <c r="Q1028" s="214"/>
      <c r="R1028" s="214"/>
      <c r="S1028" s="214"/>
      <c r="T1028" s="214"/>
      <c r="U1028" s="214"/>
      <c r="V1028" s="214"/>
      <c r="W1028" s="214"/>
      <c r="X1028" s="214"/>
      <c r="Y1028" s="214"/>
      <c r="Z1028" s="214"/>
      <c r="AA1028" s="214"/>
      <c r="AB1028" s="214"/>
      <c r="AC1028" s="214"/>
      <c r="AD1028" s="214"/>
      <c r="AE1028" s="214"/>
      <c r="AF1028" s="214"/>
      <c r="AG1028" s="214"/>
      <c r="AH1028" s="214"/>
      <c r="AI1028" s="214"/>
      <c r="AJ1028" s="214"/>
      <c r="AK1028" s="214"/>
      <c r="AL1028" s="214"/>
      <c r="AM1028" s="214"/>
      <c r="AN1028" s="214"/>
      <c r="AO1028" s="214"/>
      <c r="AP1028" s="214"/>
      <c r="AQ1028" s="214"/>
      <c r="AR1028" s="214"/>
      <c r="AS1028" s="214"/>
      <c r="AT1028" s="214"/>
      <c r="AU1028" s="214"/>
      <c r="AV1028" s="214"/>
      <c r="AW1028" s="214"/>
      <c r="AX1028" s="214"/>
      <c r="AY1028" s="214"/>
      <c r="AZ1028" s="214"/>
      <c r="BA1028" s="214"/>
      <c r="BB1028" s="214"/>
      <c r="BC1028" s="214"/>
      <c r="BD1028" s="214"/>
      <c r="BE1028" s="214"/>
      <c r="BF1028" s="214"/>
      <c r="BG1028" s="214"/>
      <c r="BH1028" s="214"/>
      <c r="BI1028" s="214"/>
      <c r="BJ1028" s="214"/>
      <c r="BK1028" s="214"/>
      <c r="BL1028" s="214"/>
      <c r="BM1028" s="214"/>
      <c r="BN1028" s="214"/>
      <c r="BO1028" s="214"/>
      <c r="BP1028" s="214"/>
      <c r="BQ1028" s="214"/>
    </row>
    <row r="1029" spans="1:69" x14ac:dyDescent="0.2">
      <c r="A1029" s="214"/>
      <c r="B1029" s="214"/>
      <c r="C1029" s="214"/>
      <c r="D1029" s="214"/>
      <c r="E1029" s="214"/>
      <c r="F1029" s="214"/>
      <c r="G1029" s="214"/>
      <c r="H1029" s="214"/>
      <c r="I1029" s="214"/>
      <c r="J1029" s="214"/>
      <c r="K1029" s="214"/>
      <c r="L1029" s="214"/>
      <c r="M1029" s="214"/>
      <c r="N1029" s="214"/>
      <c r="O1029" s="214"/>
      <c r="P1029" s="214"/>
      <c r="Q1029" s="214"/>
      <c r="R1029" s="214"/>
      <c r="S1029" s="214"/>
      <c r="T1029" s="214"/>
      <c r="U1029" s="214"/>
      <c r="V1029" s="214"/>
      <c r="W1029" s="214"/>
      <c r="X1029" s="214"/>
      <c r="Y1029" s="214"/>
      <c r="Z1029" s="214"/>
      <c r="AA1029" s="214"/>
      <c r="AB1029" s="214"/>
      <c r="AC1029" s="214"/>
      <c r="AD1029" s="214"/>
      <c r="AE1029" s="214"/>
      <c r="AF1029" s="214"/>
      <c r="AG1029" s="214"/>
      <c r="AH1029" s="214"/>
      <c r="AI1029" s="214"/>
      <c r="AJ1029" s="214"/>
      <c r="AK1029" s="214"/>
      <c r="AL1029" s="214"/>
      <c r="AM1029" s="214"/>
      <c r="AN1029" s="214"/>
      <c r="AO1029" s="214"/>
      <c r="AP1029" s="214"/>
      <c r="AQ1029" s="214"/>
      <c r="AR1029" s="214"/>
      <c r="AS1029" s="214"/>
      <c r="AT1029" s="214"/>
      <c r="AU1029" s="214"/>
      <c r="AV1029" s="214"/>
      <c r="AW1029" s="214"/>
      <c r="AX1029" s="214"/>
      <c r="AY1029" s="214"/>
      <c r="AZ1029" s="214"/>
      <c r="BA1029" s="214"/>
      <c r="BB1029" s="214"/>
      <c r="BC1029" s="214"/>
      <c r="BD1029" s="214"/>
      <c r="BE1029" s="214"/>
      <c r="BF1029" s="214"/>
      <c r="BG1029" s="214"/>
      <c r="BH1029" s="214"/>
      <c r="BI1029" s="214"/>
      <c r="BJ1029" s="214"/>
      <c r="BK1029" s="214"/>
      <c r="BL1029" s="214"/>
      <c r="BM1029" s="214"/>
      <c r="BN1029" s="214"/>
      <c r="BO1029" s="214"/>
      <c r="BP1029" s="214"/>
      <c r="BQ1029" s="214"/>
    </row>
    <row r="1030" spans="1:69" x14ac:dyDescent="0.2">
      <c r="A1030" s="214"/>
      <c r="B1030" s="214"/>
      <c r="C1030" s="214"/>
      <c r="D1030" s="214"/>
      <c r="E1030" s="214"/>
      <c r="F1030" s="214"/>
      <c r="G1030" s="214"/>
      <c r="H1030" s="214"/>
      <c r="I1030" s="214"/>
      <c r="J1030" s="214"/>
      <c r="K1030" s="214"/>
      <c r="L1030" s="214"/>
      <c r="M1030" s="214"/>
      <c r="N1030" s="214"/>
      <c r="O1030" s="214"/>
      <c r="P1030" s="214"/>
      <c r="Q1030" s="214"/>
      <c r="R1030" s="214"/>
      <c r="S1030" s="214"/>
      <c r="T1030" s="214"/>
      <c r="U1030" s="214"/>
      <c r="V1030" s="214"/>
      <c r="W1030" s="214"/>
      <c r="X1030" s="214"/>
      <c r="Y1030" s="214"/>
      <c r="Z1030" s="214"/>
      <c r="AA1030" s="214"/>
      <c r="AB1030" s="214"/>
      <c r="AC1030" s="214"/>
      <c r="AD1030" s="214"/>
      <c r="AE1030" s="214"/>
      <c r="AF1030" s="214"/>
      <c r="AG1030" s="214"/>
      <c r="AH1030" s="214"/>
      <c r="AI1030" s="214"/>
      <c r="AJ1030" s="214"/>
      <c r="AK1030" s="214"/>
      <c r="AL1030" s="214"/>
      <c r="AM1030" s="214"/>
      <c r="AN1030" s="214"/>
      <c r="AO1030" s="214"/>
      <c r="AP1030" s="214"/>
      <c r="AQ1030" s="214"/>
      <c r="AR1030" s="214"/>
      <c r="AS1030" s="214"/>
      <c r="AT1030" s="214"/>
      <c r="AU1030" s="214"/>
      <c r="AV1030" s="214"/>
      <c r="AW1030" s="214"/>
      <c r="AX1030" s="214"/>
      <c r="AY1030" s="214"/>
      <c r="AZ1030" s="214"/>
      <c r="BA1030" s="214"/>
      <c r="BB1030" s="214"/>
      <c r="BC1030" s="214"/>
      <c r="BD1030" s="214"/>
      <c r="BE1030" s="214"/>
      <c r="BF1030" s="214"/>
      <c r="BG1030" s="214"/>
      <c r="BH1030" s="214"/>
      <c r="BI1030" s="214"/>
      <c r="BJ1030" s="214"/>
      <c r="BK1030" s="214"/>
      <c r="BL1030" s="214"/>
      <c r="BM1030" s="214"/>
      <c r="BN1030" s="214"/>
      <c r="BO1030" s="214"/>
      <c r="BP1030" s="214"/>
      <c r="BQ1030" s="214"/>
    </row>
    <row r="1031" spans="1:69" x14ac:dyDescent="0.2">
      <c r="A1031" s="214"/>
      <c r="B1031" s="214"/>
      <c r="C1031" s="214"/>
      <c r="D1031" s="214"/>
      <c r="E1031" s="214"/>
      <c r="F1031" s="214"/>
      <c r="G1031" s="214"/>
      <c r="H1031" s="214"/>
      <c r="I1031" s="214"/>
      <c r="J1031" s="214"/>
      <c r="K1031" s="214"/>
      <c r="L1031" s="214"/>
      <c r="M1031" s="214"/>
      <c r="N1031" s="214"/>
      <c r="O1031" s="214"/>
      <c r="P1031" s="214"/>
      <c r="Q1031" s="214"/>
      <c r="R1031" s="214"/>
      <c r="S1031" s="214"/>
      <c r="T1031" s="214"/>
      <c r="U1031" s="214"/>
      <c r="V1031" s="214"/>
      <c r="W1031" s="214"/>
      <c r="X1031" s="214"/>
      <c r="Y1031" s="214"/>
      <c r="Z1031" s="214"/>
      <c r="AA1031" s="214"/>
      <c r="AB1031" s="214"/>
      <c r="AC1031" s="214"/>
      <c r="AD1031" s="214"/>
      <c r="AE1031" s="214"/>
      <c r="AF1031" s="214"/>
      <c r="AG1031" s="214"/>
      <c r="AH1031" s="214"/>
      <c r="AI1031" s="214"/>
      <c r="AJ1031" s="214"/>
      <c r="AK1031" s="214"/>
      <c r="AL1031" s="214"/>
      <c r="AM1031" s="214"/>
      <c r="AN1031" s="214"/>
      <c r="AO1031" s="214"/>
      <c r="AP1031" s="214"/>
      <c r="AQ1031" s="214"/>
      <c r="AR1031" s="214"/>
      <c r="AS1031" s="214"/>
      <c r="AT1031" s="214"/>
      <c r="AU1031" s="214"/>
      <c r="AV1031" s="214"/>
      <c r="AW1031" s="214"/>
      <c r="AX1031" s="214"/>
      <c r="AY1031" s="214"/>
      <c r="AZ1031" s="214"/>
      <c r="BA1031" s="214"/>
      <c r="BB1031" s="214"/>
      <c r="BC1031" s="214"/>
      <c r="BD1031" s="214"/>
      <c r="BE1031" s="214"/>
      <c r="BF1031" s="214"/>
      <c r="BG1031" s="214"/>
      <c r="BH1031" s="214"/>
      <c r="BI1031" s="214"/>
      <c r="BJ1031" s="214"/>
      <c r="BK1031" s="214"/>
      <c r="BL1031" s="214"/>
      <c r="BM1031" s="214"/>
      <c r="BN1031" s="214"/>
      <c r="BO1031" s="214"/>
      <c r="BP1031" s="214"/>
      <c r="BQ1031" s="214"/>
    </row>
    <row r="1032" spans="1:69" x14ac:dyDescent="0.2">
      <c r="A1032" s="214"/>
      <c r="B1032" s="214"/>
      <c r="C1032" s="214"/>
      <c r="D1032" s="214"/>
      <c r="E1032" s="214"/>
      <c r="F1032" s="214"/>
      <c r="G1032" s="214"/>
      <c r="H1032" s="214"/>
      <c r="I1032" s="214"/>
      <c r="J1032" s="214"/>
      <c r="K1032" s="214"/>
      <c r="L1032" s="214"/>
      <c r="M1032" s="214"/>
      <c r="N1032" s="214"/>
      <c r="O1032" s="214"/>
      <c r="P1032" s="214"/>
      <c r="Q1032" s="214"/>
      <c r="R1032" s="214"/>
      <c r="S1032" s="214"/>
      <c r="T1032" s="214"/>
      <c r="U1032" s="214"/>
      <c r="V1032" s="214"/>
      <c r="W1032" s="214"/>
      <c r="X1032" s="214"/>
      <c r="Y1032" s="214"/>
      <c r="Z1032" s="214"/>
      <c r="AA1032" s="214"/>
      <c r="AB1032" s="214"/>
      <c r="AC1032" s="214"/>
      <c r="AD1032" s="214"/>
      <c r="AE1032" s="214"/>
      <c r="AF1032" s="214"/>
      <c r="AG1032" s="214"/>
      <c r="AH1032" s="214"/>
      <c r="AI1032" s="214"/>
      <c r="AJ1032" s="214"/>
      <c r="AK1032" s="214"/>
      <c r="AL1032" s="214"/>
      <c r="AM1032" s="214"/>
      <c r="AN1032" s="214"/>
      <c r="AO1032" s="214"/>
      <c r="AP1032" s="214"/>
      <c r="AQ1032" s="214"/>
      <c r="AR1032" s="214"/>
      <c r="AS1032" s="214"/>
      <c r="AT1032" s="214"/>
      <c r="AU1032" s="214"/>
      <c r="AV1032" s="214"/>
      <c r="AW1032" s="214"/>
      <c r="AX1032" s="214"/>
      <c r="AY1032" s="214"/>
      <c r="AZ1032" s="214"/>
      <c r="BA1032" s="214"/>
      <c r="BB1032" s="214"/>
      <c r="BC1032" s="214"/>
      <c r="BD1032" s="214"/>
      <c r="BE1032" s="214"/>
      <c r="BF1032" s="214"/>
      <c r="BG1032" s="214"/>
      <c r="BH1032" s="214"/>
      <c r="BI1032" s="214"/>
      <c r="BJ1032" s="214"/>
      <c r="BK1032" s="214"/>
      <c r="BL1032" s="214"/>
      <c r="BM1032" s="214"/>
      <c r="BN1032" s="214"/>
      <c r="BO1032" s="214"/>
      <c r="BP1032" s="214"/>
      <c r="BQ1032" s="214"/>
    </row>
    <row r="1033" spans="1:69" x14ac:dyDescent="0.2">
      <c r="A1033" s="214"/>
      <c r="B1033" s="214"/>
      <c r="C1033" s="214"/>
      <c r="D1033" s="214"/>
      <c r="E1033" s="214"/>
      <c r="F1033" s="214"/>
      <c r="G1033" s="214"/>
      <c r="H1033" s="214"/>
      <c r="I1033" s="214"/>
      <c r="J1033" s="214"/>
      <c r="K1033" s="214"/>
      <c r="L1033" s="214"/>
      <c r="M1033" s="214"/>
      <c r="N1033" s="214"/>
      <c r="O1033" s="214"/>
      <c r="P1033" s="214"/>
      <c r="Q1033" s="214"/>
      <c r="R1033" s="214"/>
      <c r="S1033" s="214"/>
      <c r="T1033" s="214"/>
      <c r="U1033" s="214"/>
      <c r="V1033" s="214"/>
      <c r="W1033" s="214"/>
      <c r="X1033" s="214"/>
      <c r="Y1033" s="214"/>
      <c r="Z1033" s="214"/>
      <c r="AA1033" s="214"/>
      <c r="AB1033" s="214"/>
      <c r="AC1033" s="214"/>
      <c r="AD1033" s="214"/>
      <c r="AE1033" s="214"/>
      <c r="AF1033" s="214"/>
      <c r="AG1033" s="214"/>
      <c r="AH1033" s="214"/>
      <c r="AI1033" s="214"/>
      <c r="AJ1033" s="214"/>
      <c r="AK1033" s="214"/>
      <c r="AL1033" s="214"/>
      <c r="AM1033" s="214"/>
      <c r="AN1033" s="214"/>
      <c r="AO1033" s="214"/>
      <c r="AP1033" s="214"/>
      <c r="AQ1033" s="214"/>
      <c r="AR1033" s="214"/>
      <c r="AS1033" s="214"/>
      <c r="AT1033" s="214"/>
      <c r="AU1033" s="214"/>
      <c r="AV1033" s="214"/>
      <c r="AW1033" s="214"/>
      <c r="AX1033" s="214"/>
      <c r="AY1033" s="214"/>
      <c r="AZ1033" s="214"/>
      <c r="BA1033" s="214"/>
      <c r="BB1033" s="214"/>
      <c r="BC1033" s="214"/>
      <c r="BD1033" s="214"/>
      <c r="BE1033" s="214"/>
      <c r="BF1033" s="214"/>
      <c r="BG1033" s="214"/>
      <c r="BH1033" s="214"/>
      <c r="BI1033" s="214"/>
      <c r="BJ1033" s="214"/>
      <c r="BK1033" s="214"/>
      <c r="BL1033" s="214"/>
      <c r="BM1033" s="214"/>
      <c r="BN1033" s="214"/>
      <c r="BO1033" s="214"/>
      <c r="BP1033" s="214"/>
      <c r="BQ1033" s="214"/>
    </row>
    <row r="1034" spans="1:69" x14ac:dyDescent="0.2">
      <c r="A1034" s="214"/>
      <c r="B1034" s="214"/>
      <c r="C1034" s="214"/>
      <c r="D1034" s="214"/>
      <c r="E1034" s="214"/>
      <c r="F1034" s="214"/>
      <c r="G1034" s="214"/>
      <c r="H1034" s="214"/>
      <c r="I1034" s="214"/>
      <c r="J1034" s="214"/>
      <c r="K1034" s="214"/>
      <c r="L1034" s="214"/>
      <c r="M1034" s="214"/>
      <c r="N1034" s="214"/>
      <c r="O1034" s="214"/>
      <c r="P1034" s="214"/>
      <c r="Q1034" s="214"/>
      <c r="R1034" s="214"/>
      <c r="S1034" s="214"/>
      <c r="T1034" s="214"/>
      <c r="U1034" s="214"/>
      <c r="V1034" s="214"/>
      <c r="W1034" s="214"/>
      <c r="X1034" s="214"/>
      <c r="Y1034" s="214"/>
      <c r="Z1034" s="214"/>
      <c r="AA1034" s="214"/>
      <c r="AB1034" s="214"/>
      <c r="AC1034" s="214"/>
      <c r="AD1034" s="214"/>
      <c r="AE1034" s="214"/>
      <c r="AF1034" s="214"/>
      <c r="AG1034" s="214"/>
      <c r="AH1034" s="214"/>
      <c r="AI1034" s="214"/>
      <c r="AJ1034" s="214"/>
      <c r="AK1034" s="214"/>
      <c r="AL1034" s="214"/>
      <c r="AM1034" s="214"/>
      <c r="AN1034" s="214"/>
      <c r="AO1034" s="214"/>
      <c r="AP1034" s="214"/>
      <c r="AQ1034" s="214"/>
      <c r="AR1034" s="214"/>
      <c r="AS1034" s="214"/>
      <c r="AT1034" s="214"/>
      <c r="AU1034" s="214"/>
      <c r="AV1034" s="214"/>
      <c r="AW1034" s="214"/>
      <c r="AX1034" s="214"/>
      <c r="AY1034" s="214"/>
      <c r="AZ1034" s="214"/>
      <c r="BA1034" s="214"/>
      <c r="BB1034" s="214"/>
      <c r="BC1034" s="214"/>
      <c r="BD1034" s="214"/>
      <c r="BE1034" s="214"/>
      <c r="BF1034" s="214"/>
      <c r="BG1034" s="214"/>
      <c r="BH1034" s="214"/>
      <c r="BI1034" s="214"/>
      <c r="BJ1034" s="214"/>
      <c r="BK1034" s="214"/>
      <c r="BL1034" s="214"/>
      <c r="BM1034" s="214"/>
      <c r="BN1034" s="214"/>
      <c r="BO1034" s="214"/>
      <c r="BP1034" s="214"/>
      <c r="BQ1034" s="214"/>
    </row>
    <row r="1035" spans="1:69" x14ac:dyDescent="0.2">
      <c r="A1035" s="214"/>
      <c r="B1035" s="214"/>
      <c r="C1035" s="214"/>
      <c r="D1035" s="214"/>
      <c r="E1035" s="214"/>
      <c r="F1035" s="214"/>
      <c r="G1035" s="214"/>
      <c r="H1035" s="214"/>
      <c r="I1035" s="214"/>
      <c r="J1035" s="214"/>
      <c r="K1035" s="214"/>
      <c r="L1035" s="214"/>
      <c r="M1035" s="214"/>
      <c r="N1035" s="214"/>
      <c r="O1035" s="214"/>
      <c r="P1035" s="214"/>
      <c r="Q1035" s="214"/>
      <c r="R1035" s="214"/>
      <c r="S1035" s="214"/>
      <c r="T1035" s="214"/>
      <c r="U1035" s="214"/>
      <c r="V1035" s="214"/>
      <c r="W1035" s="214"/>
      <c r="X1035" s="214"/>
      <c r="Y1035" s="214"/>
      <c r="Z1035" s="214"/>
      <c r="AA1035" s="214"/>
      <c r="AB1035" s="214"/>
      <c r="AC1035" s="214"/>
      <c r="AD1035" s="214"/>
      <c r="AE1035" s="214"/>
      <c r="AF1035" s="214"/>
      <c r="AG1035" s="214"/>
      <c r="AH1035" s="214"/>
      <c r="AI1035" s="214"/>
      <c r="AJ1035" s="214"/>
      <c r="AK1035" s="214"/>
      <c r="AL1035" s="214"/>
      <c r="AM1035" s="214"/>
      <c r="AN1035" s="214"/>
      <c r="AO1035" s="214"/>
      <c r="AP1035" s="214"/>
      <c r="AQ1035" s="214"/>
      <c r="AR1035" s="214"/>
      <c r="AS1035" s="214"/>
      <c r="AT1035" s="214"/>
      <c r="AU1035" s="214"/>
      <c r="AV1035" s="214"/>
      <c r="AW1035" s="214"/>
      <c r="AX1035" s="214"/>
      <c r="AY1035" s="214"/>
      <c r="AZ1035" s="214"/>
      <c r="BA1035" s="214"/>
      <c r="BB1035" s="214"/>
      <c r="BC1035" s="214"/>
      <c r="BD1035" s="214"/>
      <c r="BE1035" s="214"/>
      <c r="BF1035" s="214"/>
      <c r="BG1035" s="214"/>
      <c r="BH1035" s="214"/>
      <c r="BI1035" s="214"/>
      <c r="BJ1035" s="214"/>
      <c r="BK1035" s="214"/>
      <c r="BL1035" s="214"/>
      <c r="BM1035" s="214"/>
      <c r="BN1035" s="214"/>
      <c r="BO1035" s="214"/>
      <c r="BP1035" s="214"/>
      <c r="BQ1035" s="214"/>
    </row>
    <row r="1036" spans="1:69" x14ac:dyDescent="0.2">
      <c r="A1036" s="214"/>
      <c r="B1036" s="214"/>
      <c r="C1036" s="214"/>
      <c r="D1036" s="214"/>
      <c r="E1036" s="214"/>
      <c r="F1036" s="214"/>
      <c r="G1036" s="214"/>
      <c r="H1036" s="214"/>
      <c r="I1036" s="214"/>
      <c r="J1036" s="214"/>
      <c r="K1036" s="214"/>
      <c r="L1036" s="214"/>
      <c r="M1036" s="214"/>
      <c r="N1036" s="214"/>
      <c r="O1036" s="214"/>
      <c r="P1036" s="214"/>
      <c r="Q1036" s="214"/>
      <c r="R1036" s="214"/>
      <c r="S1036" s="214"/>
      <c r="T1036" s="214"/>
      <c r="U1036" s="214"/>
      <c r="V1036" s="214"/>
      <c r="W1036" s="214"/>
      <c r="X1036" s="214"/>
      <c r="Y1036" s="214"/>
      <c r="Z1036" s="214"/>
      <c r="AA1036" s="214"/>
      <c r="AB1036" s="214"/>
      <c r="AC1036" s="214"/>
      <c r="AD1036" s="214"/>
      <c r="AE1036" s="214"/>
      <c r="AF1036" s="214"/>
      <c r="AG1036" s="214"/>
      <c r="AH1036" s="214"/>
      <c r="AI1036" s="214"/>
      <c r="AJ1036" s="214"/>
      <c r="AK1036" s="214"/>
      <c r="AL1036" s="214"/>
      <c r="AM1036" s="214"/>
      <c r="AN1036" s="214"/>
      <c r="AO1036" s="214"/>
      <c r="AP1036" s="214"/>
      <c r="AQ1036" s="214"/>
      <c r="AR1036" s="214"/>
      <c r="AS1036" s="214"/>
      <c r="AT1036" s="214"/>
      <c r="AU1036" s="214"/>
      <c r="AV1036" s="214"/>
      <c r="AW1036" s="214"/>
      <c r="AX1036" s="214"/>
      <c r="AY1036" s="214"/>
      <c r="AZ1036" s="214"/>
      <c r="BA1036" s="214"/>
      <c r="BB1036" s="214"/>
      <c r="BC1036" s="214"/>
      <c r="BD1036" s="214"/>
      <c r="BE1036" s="214"/>
      <c r="BF1036" s="214"/>
      <c r="BG1036" s="214"/>
      <c r="BH1036" s="214"/>
      <c r="BI1036" s="214"/>
      <c r="BJ1036" s="214"/>
      <c r="BK1036" s="214"/>
      <c r="BL1036" s="214"/>
      <c r="BM1036" s="214"/>
      <c r="BN1036" s="214"/>
      <c r="BO1036" s="214"/>
      <c r="BP1036" s="214"/>
      <c r="BQ1036" s="214"/>
    </row>
    <row r="1037" spans="1:69" x14ac:dyDescent="0.2">
      <c r="A1037" s="214"/>
      <c r="B1037" s="214"/>
      <c r="C1037" s="214"/>
      <c r="D1037" s="214"/>
      <c r="E1037" s="214"/>
      <c r="F1037" s="214"/>
      <c r="G1037" s="214"/>
      <c r="H1037" s="214"/>
      <c r="I1037" s="214"/>
      <c r="J1037" s="214"/>
      <c r="K1037" s="214"/>
      <c r="L1037" s="214"/>
      <c r="M1037" s="214"/>
      <c r="N1037" s="214"/>
      <c r="O1037" s="214"/>
      <c r="P1037" s="214"/>
      <c r="Q1037" s="214"/>
      <c r="R1037" s="214"/>
      <c r="S1037" s="214"/>
      <c r="T1037" s="214"/>
      <c r="U1037" s="214"/>
      <c r="V1037" s="214"/>
      <c r="W1037" s="214"/>
      <c r="X1037" s="214"/>
      <c r="Y1037" s="214"/>
      <c r="Z1037" s="214"/>
      <c r="AA1037" s="214"/>
      <c r="AB1037" s="214"/>
      <c r="AC1037" s="214"/>
      <c r="AD1037" s="214"/>
      <c r="AE1037" s="214"/>
      <c r="AF1037" s="214"/>
      <c r="AG1037" s="214"/>
      <c r="AH1037" s="214"/>
      <c r="AI1037" s="214"/>
      <c r="AJ1037" s="214"/>
      <c r="AK1037" s="214"/>
      <c r="AL1037" s="214"/>
      <c r="AM1037" s="214"/>
      <c r="AN1037" s="214"/>
      <c r="AO1037" s="214"/>
      <c r="AP1037" s="214"/>
      <c r="AQ1037" s="214"/>
      <c r="AR1037" s="214"/>
      <c r="AS1037" s="214"/>
      <c r="AT1037" s="214"/>
      <c r="AU1037" s="214"/>
      <c r="AV1037" s="214"/>
      <c r="AW1037" s="214"/>
      <c r="AX1037" s="214"/>
      <c r="AY1037" s="214"/>
      <c r="AZ1037" s="214"/>
      <c r="BA1037" s="214"/>
      <c r="BB1037" s="214"/>
      <c r="BC1037" s="214"/>
      <c r="BD1037" s="214"/>
      <c r="BE1037" s="214"/>
      <c r="BF1037" s="214"/>
      <c r="BG1037" s="214"/>
      <c r="BH1037" s="214"/>
      <c r="BI1037" s="214"/>
      <c r="BJ1037" s="214"/>
      <c r="BK1037" s="214"/>
      <c r="BL1037" s="214"/>
      <c r="BM1037" s="214"/>
      <c r="BN1037" s="214"/>
      <c r="BO1037" s="214"/>
      <c r="BP1037" s="214"/>
      <c r="BQ1037" s="214"/>
    </row>
    <row r="1038" spans="1:69" x14ac:dyDescent="0.2">
      <c r="A1038" s="214"/>
      <c r="B1038" s="214"/>
      <c r="C1038" s="214"/>
      <c r="D1038" s="214"/>
      <c r="E1038" s="214"/>
      <c r="F1038" s="214"/>
      <c r="G1038" s="214"/>
      <c r="H1038" s="214"/>
      <c r="I1038" s="214"/>
      <c r="J1038" s="214"/>
      <c r="K1038" s="214"/>
      <c r="L1038" s="214"/>
      <c r="M1038" s="214"/>
      <c r="N1038" s="214"/>
      <c r="O1038" s="214"/>
      <c r="P1038" s="214"/>
      <c r="Q1038" s="214"/>
      <c r="R1038" s="214"/>
      <c r="S1038" s="214"/>
      <c r="T1038" s="214"/>
      <c r="U1038" s="214"/>
      <c r="V1038" s="214"/>
      <c r="W1038" s="214"/>
      <c r="X1038" s="214"/>
      <c r="Y1038" s="214"/>
      <c r="Z1038" s="214"/>
      <c r="AA1038" s="214"/>
      <c r="AB1038" s="214"/>
      <c r="AC1038" s="214"/>
      <c r="AD1038" s="214"/>
      <c r="AE1038" s="214"/>
      <c r="AF1038" s="214"/>
      <c r="AG1038" s="214"/>
      <c r="AH1038" s="214"/>
      <c r="AI1038" s="214"/>
      <c r="AJ1038" s="214"/>
      <c r="AK1038" s="214"/>
      <c r="AL1038" s="214"/>
      <c r="AM1038" s="214"/>
      <c r="AN1038" s="214"/>
      <c r="AO1038" s="214"/>
      <c r="AP1038" s="214"/>
      <c r="AQ1038" s="214"/>
      <c r="AR1038" s="214"/>
      <c r="AS1038" s="214"/>
      <c r="AT1038" s="214"/>
      <c r="AU1038" s="214"/>
      <c r="AV1038" s="214"/>
      <c r="AW1038" s="214"/>
      <c r="AX1038" s="214"/>
      <c r="AY1038" s="214"/>
      <c r="AZ1038" s="214"/>
      <c r="BA1038" s="214"/>
      <c r="BB1038" s="214"/>
      <c r="BC1038" s="214"/>
      <c r="BD1038" s="214"/>
      <c r="BE1038" s="214"/>
      <c r="BF1038" s="214"/>
      <c r="BG1038" s="214"/>
      <c r="BH1038" s="214"/>
      <c r="BI1038" s="214"/>
      <c r="BJ1038" s="214"/>
      <c r="BK1038" s="214"/>
      <c r="BL1038" s="214"/>
      <c r="BM1038" s="214"/>
      <c r="BN1038" s="214"/>
      <c r="BO1038" s="214"/>
      <c r="BP1038" s="214"/>
      <c r="BQ1038" s="214"/>
    </row>
    <row r="1039" spans="1:69" x14ac:dyDescent="0.2">
      <c r="A1039" s="214"/>
      <c r="B1039" s="214"/>
      <c r="C1039" s="214"/>
      <c r="D1039" s="214"/>
      <c r="E1039" s="214"/>
      <c r="F1039" s="214"/>
      <c r="G1039" s="214"/>
      <c r="H1039" s="214"/>
      <c r="I1039" s="214"/>
      <c r="J1039" s="214"/>
      <c r="K1039" s="214"/>
      <c r="L1039" s="214"/>
      <c r="M1039" s="214"/>
      <c r="N1039" s="214"/>
      <c r="O1039" s="214"/>
      <c r="P1039" s="214"/>
      <c r="Q1039" s="214"/>
      <c r="R1039" s="214"/>
      <c r="S1039" s="214"/>
      <c r="T1039" s="214"/>
      <c r="U1039" s="214"/>
      <c r="V1039" s="214"/>
      <c r="W1039" s="214"/>
      <c r="X1039" s="214"/>
      <c r="Y1039" s="214"/>
      <c r="Z1039" s="214"/>
      <c r="AA1039" s="214"/>
      <c r="AB1039" s="214"/>
      <c r="AC1039" s="214"/>
      <c r="AD1039" s="214"/>
      <c r="AE1039" s="214"/>
      <c r="AF1039" s="214"/>
      <c r="AG1039" s="214"/>
      <c r="AH1039" s="214"/>
      <c r="AI1039" s="214"/>
      <c r="AJ1039" s="214"/>
      <c r="AK1039" s="214"/>
      <c r="AL1039" s="214"/>
      <c r="AM1039" s="214"/>
      <c r="AN1039" s="214"/>
      <c r="AO1039" s="214"/>
      <c r="AP1039" s="214"/>
      <c r="AQ1039" s="214"/>
      <c r="AR1039" s="214"/>
      <c r="AS1039" s="214"/>
      <c r="AT1039" s="214"/>
      <c r="AU1039" s="214"/>
      <c r="AV1039" s="214"/>
      <c r="AW1039" s="214"/>
      <c r="AX1039" s="214"/>
      <c r="AY1039" s="214"/>
      <c r="AZ1039" s="214"/>
      <c r="BA1039" s="214"/>
      <c r="BB1039" s="214"/>
      <c r="BC1039" s="214"/>
      <c r="BD1039" s="214"/>
      <c r="BE1039" s="214"/>
      <c r="BF1039" s="214"/>
      <c r="BG1039" s="214"/>
      <c r="BH1039" s="214"/>
      <c r="BI1039" s="214"/>
      <c r="BJ1039" s="214"/>
      <c r="BK1039" s="214"/>
      <c r="BL1039" s="214"/>
      <c r="BM1039" s="214"/>
      <c r="BN1039" s="214"/>
      <c r="BO1039" s="214"/>
      <c r="BP1039" s="214"/>
      <c r="BQ1039" s="214"/>
    </row>
    <row r="1040" spans="1:69" x14ac:dyDescent="0.2">
      <c r="A1040" s="214"/>
      <c r="B1040" s="214"/>
      <c r="C1040" s="214"/>
      <c r="D1040" s="214"/>
      <c r="E1040" s="214"/>
      <c r="F1040" s="214"/>
      <c r="G1040" s="214"/>
      <c r="H1040" s="214"/>
      <c r="I1040" s="214"/>
      <c r="J1040" s="214"/>
      <c r="K1040" s="214"/>
      <c r="L1040" s="214"/>
      <c r="M1040" s="214"/>
      <c r="N1040" s="214"/>
      <c r="O1040" s="214"/>
      <c r="P1040" s="214"/>
      <c r="Q1040" s="214"/>
      <c r="R1040" s="214"/>
      <c r="S1040" s="214"/>
      <c r="T1040" s="214"/>
      <c r="U1040" s="214"/>
      <c r="V1040" s="214"/>
      <c r="W1040" s="214"/>
      <c r="X1040" s="214"/>
      <c r="Y1040" s="214"/>
      <c r="Z1040" s="214"/>
      <c r="AA1040" s="214"/>
      <c r="AB1040" s="214"/>
      <c r="AC1040" s="214"/>
      <c r="AD1040" s="214"/>
      <c r="AE1040" s="214"/>
      <c r="AF1040" s="214"/>
      <c r="AG1040" s="214"/>
      <c r="AH1040" s="214"/>
      <c r="AI1040" s="214"/>
      <c r="AJ1040" s="214"/>
      <c r="AK1040" s="214"/>
      <c r="AL1040" s="214"/>
      <c r="AM1040" s="214"/>
      <c r="AN1040" s="214"/>
      <c r="AO1040" s="214"/>
      <c r="AP1040" s="214"/>
      <c r="AQ1040" s="214"/>
      <c r="AR1040" s="214"/>
      <c r="AS1040" s="214"/>
      <c r="AT1040" s="214"/>
      <c r="AU1040" s="214"/>
      <c r="AV1040" s="214"/>
      <c r="AW1040" s="214"/>
      <c r="AX1040" s="214"/>
      <c r="AY1040" s="214"/>
      <c r="AZ1040" s="214"/>
      <c r="BA1040" s="214"/>
      <c r="BB1040" s="214"/>
      <c r="BC1040" s="214"/>
      <c r="BD1040" s="214"/>
      <c r="BE1040" s="214"/>
      <c r="BF1040" s="214"/>
      <c r="BG1040" s="214"/>
      <c r="BH1040" s="214"/>
      <c r="BI1040" s="214"/>
      <c r="BJ1040" s="214"/>
      <c r="BK1040" s="214"/>
      <c r="BL1040" s="214"/>
      <c r="BM1040" s="214"/>
      <c r="BN1040" s="214"/>
      <c r="BO1040" s="214"/>
      <c r="BP1040" s="214"/>
      <c r="BQ1040" s="214"/>
    </row>
    <row r="1041" spans="1:69" x14ac:dyDescent="0.2">
      <c r="A1041" s="214"/>
      <c r="B1041" s="214"/>
      <c r="C1041" s="214"/>
      <c r="D1041" s="214"/>
      <c r="E1041" s="214"/>
      <c r="F1041" s="214"/>
      <c r="G1041" s="214"/>
      <c r="H1041" s="214"/>
      <c r="I1041" s="214"/>
      <c r="J1041" s="214"/>
      <c r="K1041" s="214"/>
      <c r="L1041" s="214"/>
      <c r="M1041" s="214"/>
      <c r="N1041" s="214"/>
      <c r="O1041" s="214"/>
      <c r="P1041" s="214"/>
      <c r="Q1041" s="214"/>
      <c r="R1041" s="214"/>
      <c r="S1041" s="214"/>
      <c r="T1041" s="214"/>
      <c r="U1041" s="214"/>
      <c r="V1041" s="214"/>
      <c r="W1041" s="214"/>
      <c r="X1041" s="214"/>
      <c r="Y1041" s="214"/>
      <c r="Z1041" s="214"/>
      <c r="AA1041" s="214"/>
      <c r="AB1041" s="214"/>
      <c r="AC1041" s="214"/>
      <c r="AD1041" s="214"/>
      <c r="AE1041" s="214"/>
      <c r="AF1041" s="214"/>
      <c r="AG1041" s="214"/>
      <c r="AH1041" s="214"/>
      <c r="AI1041" s="214"/>
      <c r="AJ1041" s="214"/>
      <c r="AK1041" s="214"/>
      <c r="AL1041" s="214"/>
      <c r="AM1041" s="214"/>
      <c r="AN1041" s="214"/>
      <c r="AO1041" s="214"/>
      <c r="AP1041" s="214"/>
      <c r="AQ1041" s="214"/>
      <c r="AR1041" s="214"/>
      <c r="AS1041" s="214"/>
      <c r="AT1041" s="214"/>
      <c r="AU1041" s="214"/>
      <c r="AV1041" s="214"/>
      <c r="AW1041" s="214"/>
      <c r="AX1041" s="214"/>
      <c r="AY1041" s="214"/>
      <c r="AZ1041" s="214"/>
      <c r="BA1041" s="214"/>
      <c r="BB1041" s="214"/>
      <c r="BC1041" s="214"/>
      <c r="BD1041" s="214"/>
      <c r="BE1041" s="214"/>
      <c r="BF1041" s="214"/>
      <c r="BG1041" s="214"/>
      <c r="BH1041" s="214"/>
      <c r="BI1041" s="214"/>
      <c r="BJ1041" s="214"/>
      <c r="BK1041" s="214"/>
      <c r="BL1041" s="214"/>
      <c r="BM1041" s="214"/>
      <c r="BN1041" s="214"/>
      <c r="BO1041" s="214"/>
      <c r="BP1041" s="214"/>
      <c r="BQ1041" s="214"/>
    </row>
    <row r="1042" spans="1:69" x14ac:dyDescent="0.2">
      <c r="A1042" s="214"/>
      <c r="B1042" s="214"/>
      <c r="C1042" s="214"/>
      <c r="D1042" s="214"/>
      <c r="E1042" s="214"/>
      <c r="F1042" s="214"/>
      <c r="G1042" s="214"/>
      <c r="H1042" s="214"/>
      <c r="I1042" s="214"/>
      <c r="J1042" s="214"/>
      <c r="K1042" s="214"/>
      <c r="L1042" s="214"/>
      <c r="M1042" s="214"/>
      <c r="N1042" s="214"/>
      <c r="O1042" s="214"/>
      <c r="P1042" s="214"/>
      <c r="Q1042" s="214"/>
      <c r="R1042" s="214"/>
      <c r="S1042" s="214"/>
      <c r="T1042" s="214"/>
      <c r="U1042" s="214"/>
      <c r="V1042" s="214"/>
      <c r="W1042" s="214"/>
      <c r="X1042" s="214"/>
      <c r="Y1042" s="214"/>
      <c r="Z1042" s="214"/>
      <c r="AA1042" s="214"/>
      <c r="AB1042" s="214"/>
      <c r="AC1042" s="214"/>
      <c r="AD1042" s="214"/>
      <c r="AE1042" s="214"/>
      <c r="AF1042" s="214"/>
      <c r="AG1042" s="214"/>
      <c r="AH1042" s="214"/>
      <c r="AI1042" s="214"/>
      <c r="AJ1042" s="214"/>
      <c r="AK1042" s="214"/>
      <c r="AL1042" s="214"/>
      <c r="AM1042" s="214"/>
      <c r="AN1042" s="214"/>
      <c r="AO1042" s="214"/>
      <c r="AP1042" s="214"/>
      <c r="AQ1042" s="214"/>
      <c r="AR1042" s="214"/>
      <c r="AS1042" s="214"/>
      <c r="AT1042" s="214"/>
      <c r="AU1042" s="214"/>
      <c r="AV1042" s="214"/>
      <c r="AW1042" s="214"/>
      <c r="AX1042" s="214"/>
      <c r="AY1042" s="214"/>
      <c r="AZ1042" s="214"/>
      <c r="BA1042" s="214"/>
      <c r="BB1042" s="214"/>
      <c r="BC1042" s="214"/>
      <c r="BD1042" s="214"/>
      <c r="BE1042" s="214"/>
      <c r="BF1042" s="214"/>
      <c r="BG1042" s="214"/>
      <c r="BH1042" s="214"/>
      <c r="BI1042" s="214"/>
      <c r="BJ1042" s="214"/>
      <c r="BK1042" s="214"/>
      <c r="BL1042" s="214"/>
      <c r="BM1042" s="214"/>
      <c r="BN1042" s="214"/>
      <c r="BO1042" s="214"/>
      <c r="BP1042" s="214"/>
      <c r="BQ1042" s="214"/>
    </row>
    <row r="1043" spans="1:69" x14ac:dyDescent="0.2">
      <c r="A1043" s="214"/>
      <c r="B1043" s="214"/>
      <c r="C1043" s="214"/>
      <c r="D1043" s="214"/>
      <c r="E1043" s="214"/>
      <c r="F1043" s="214"/>
      <c r="G1043" s="214"/>
      <c r="H1043" s="214"/>
      <c r="I1043" s="214"/>
      <c r="J1043" s="214"/>
      <c r="K1043" s="214"/>
      <c r="L1043" s="214"/>
      <c r="M1043" s="214"/>
      <c r="N1043" s="214"/>
      <c r="O1043" s="214"/>
      <c r="P1043" s="214"/>
      <c r="Q1043" s="214"/>
      <c r="R1043" s="214"/>
      <c r="S1043" s="214"/>
      <c r="T1043" s="214"/>
      <c r="U1043" s="214"/>
      <c r="V1043" s="214"/>
      <c r="W1043" s="214"/>
      <c r="X1043" s="214"/>
      <c r="Y1043" s="214"/>
      <c r="Z1043" s="214"/>
      <c r="AA1043" s="214"/>
      <c r="AB1043" s="214"/>
      <c r="AC1043" s="214"/>
      <c r="AD1043" s="214"/>
      <c r="AE1043" s="214"/>
      <c r="AF1043" s="214"/>
      <c r="AG1043" s="214"/>
      <c r="AH1043" s="214"/>
      <c r="AI1043" s="214"/>
      <c r="AJ1043" s="214"/>
      <c r="AK1043" s="214"/>
      <c r="AL1043" s="214"/>
      <c r="AM1043" s="214"/>
      <c r="AN1043" s="214"/>
      <c r="AO1043" s="214"/>
      <c r="AP1043" s="214"/>
      <c r="AQ1043" s="214"/>
      <c r="AR1043" s="214"/>
      <c r="AS1043" s="214"/>
      <c r="AT1043" s="214"/>
      <c r="AU1043" s="214"/>
      <c r="AV1043" s="214"/>
      <c r="AW1043" s="214"/>
      <c r="AX1043" s="214"/>
      <c r="AY1043" s="214"/>
      <c r="AZ1043" s="214"/>
      <c r="BA1043" s="214"/>
      <c r="BB1043" s="214"/>
      <c r="BC1043" s="214"/>
      <c r="BD1043" s="214"/>
      <c r="BE1043" s="214"/>
      <c r="BF1043" s="214"/>
      <c r="BG1043" s="214"/>
      <c r="BH1043" s="214"/>
      <c r="BI1043" s="214"/>
      <c r="BJ1043" s="214"/>
      <c r="BK1043" s="214"/>
      <c r="BL1043" s="214"/>
      <c r="BM1043" s="214"/>
      <c r="BN1043" s="214"/>
      <c r="BO1043" s="214"/>
      <c r="BP1043" s="214"/>
      <c r="BQ1043" s="214"/>
    </row>
    <row r="1044" spans="1:69" x14ac:dyDescent="0.2">
      <c r="A1044" s="214"/>
      <c r="B1044" s="214"/>
      <c r="C1044" s="214"/>
      <c r="D1044" s="214"/>
      <c r="E1044" s="214"/>
      <c r="F1044" s="214"/>
      <c r="G1044" s="214"/>
      <c r="H1044" s="214"/>
      <c r="I1044" s="214"/>
      <c r="J1044" s="214"/>
      <c r="K1044" s="214"/>
      <c r="L1044" s="214"/>
      <c r="M1044" s="214"/>
      <c r="N1044" s="214"/>
      <c r="O1044" s="214"/>
      <c r="P1044" s="214"/>
      <c r="Q1044" s="214"/>
      <c r="R1044" s="214"/>
      <c r="S1044" s="214"/>
      <c r="T1044" s="214"/>
      <c r="U1044" s="214"/>
      <c r="V1044" s="214"/>
      <c r="W1044" s="214"/>
      <c r="X1044" s="214"/>
      <c r="Y1044" s="214"/>
      <c r="Z1044" s="214"/>
      <c r="AA1044" s="214"/>
      <c r="AB1044" s="214"/>
      <c r="AC1044" s="214"/>
      <c r="AD1044" s="214"/>
      <c r="AE1044" s="214"/>
      <c r="AF1044" s="214"/>
      <c r="AG1044" s="214"/>
      <c r="AH1044" s="214"/>
      <c r="AI1044" s="214"/>
      <c r="AJ1044" s="214"/>
      <c r="AK1044" s="214"/>
      <c r="AL1044" s="214"/>
      <c r="AM1044" s="214"/>
      <c r="AN1044" s="214"/>
      <c r="AO1044" s="214"/>
      <c r="AP1044" s="214"/>
      <c r="AQ1044" s="214"/>
      <c r="AR1044" s="214"/>
      <c r="AS1044" s="214"/>
      <c r="AT1044" s="214"/>
      <c r="AU1044" s="214"/>
      <c r="AV1044" s="214"/>
      <c r="AW1044" s="214"/>
      <c r="AX1044" s="214"/>
      <c r="AY1044" s="214"/>
      <c r="AZ1044" s="214"/>
      <c r="BA1044" s="214"/>
      <c r="BB1044" s="214"/>
      <c r="BC1044" s="214"/>
      <c r="BD1044" s="214"/>
      <c r="BE1044" s="214"/>
      <c r="BF1044" s="214"/>
      <c r="BG1044" s="214"/>
      <c r="BH1044" s="214"/>
      <c r="BI1044" s="214"/>
      <c r="BJ1044" s="214"/>
      <c r="BK1044" s="214"/>
      <c r="BL1044" s="214"/>
      <c r="BM1044" s="214"/>
      <c r="BN1044" s="214"/>
      <c r="BO1044" s="214"/>
      <c r="BP1044" s="214"/>
      <c r="BQ1044" s="214"/>
    </row>
    <row r="1045" spans="1:69" x14ac:dyDescent="0.2">
      <c r="A1045" s="214"/>
      <c r="B1045" s="214"/>
      <c r="C1045" s="214"/>
      <c r="D1045" s="214"/>
      <c r="E1045" s="214"/>
      <c r="F1045" s="214"/>
      <c r="G1045" s="214"/>
      <c r="H1045" s="214"/>
      <c r="I1045" s="214"/>
      <c r="J1045" s="214"/>
      <c r="K1045" s="214"/>
      <c r="L1045" s="214"/>
      <c r="M1045" s="214"/>
      <c r="N1045" s="214"/>
      <c r="O1045" s="214"/>
      <c r="P1045" s="214"/>
      <c r="Q1045" s="214"/>
      <c r="R1045" s="214"/>
      <c r="S1045" s="214"/>
      <c r="T1045" s="214"/>
      <c r="U1045" s="214"/>
      <c r="V1045" s="214"/>
      <c r="W1045" s="214"/>
      <c r="X1045" s="214"/>
      <c r="Y1045" s="214"/>
      <c r="Z1045" s="214"/>
      <c r="AA1045" s="214"/>
      <c r="AB1045" s="214"/>
      <c r="AC1045" s="214"/>
      <c r="AD1045" s="214"/>
      <c r="AE1045" s="214"/>
      <c r="AF1045" s="214"/>
      <c r="AG1045" s="214"/>
      <c r="AH1045" s="214"/>
      <c r="AI1045" s="214"/>
      <c r="AJ1045" s="214"/>
      <c r="AK1045" s="214"/>
      <c r="AL1045" s="214"/>
      <c r="AM1045" s="214"/>
      <c r="AN1045" s="214"/>
      <c r="AO1045" s="214"/>
      <c r="AP1045" s="214"/>
      <c r="AQ1045" s="214"/>
      <c r="AR1045" s="214"/>
      <c r="AS1045" s="214"/>
      <c r="AT1045" s="214"/>
      <c r="AU1045" s="214"/>
      <c r="AV1045" s="214"/>
      <c r="AW1045" s="214"/>
      <c r="AX1045" s="214"/>
      <c r="AY1045" s="214"/>
      <c r="AZ1045" s="214"/>
      <c r="BA1045" s="214"/>
      <c r="BB1045" s="214"/>
      <c r="BC1045" s="214"/>
      <c r="BD1045" s="214"/>
      <c r="BE1045" s="214"/>
      <c r="BF1045" s="214"/>
      <c r="BG1045" s="214"/>
      <c r="BH1045" s="214"/>
      <c r="BI1045" s="214"/>
      <c r="BJ1045" s="214"/>
      <c r="BK1045" s="214"/>
      <c r="BL1045" s="214"/>
      <c r="BM1045" s="214"/>
      <c r="BN1045" s="214"/>
      <c r="BO1045" s="214"/>
      <c r="BP1045" s="214"/>
      <c r="BQ1045" s="214"/>
    </row>
    <row r="1046" spans="1:69" x14ac:dyDescent="0.2">
      <c r="A1046" s="214"/>
      <c r="B1046" s="214"/>
      <c r="C1046" s="214"/>
      <c r="D1046" s="214"/>
      <c r="E1046" s="214"/>
      <c r="F1046" s="214"/>
      <c r="G1046" s="214"/>
      <c r="H1046" s="214"/>
      <c r="I1046" s="214"/>
      <c r="J1046" s="214"/>
      <c r="K1046" s="214"/>
      <c r="L1046" s="214"/>
      <c r="M1046" s="214"/>
      <c r="N1046" s="214"/>
      <c r="O1046" s="214"/>
      <c r="P1046" s="214"/>
      <c r="Q1046" s="214"/>
      <c r="R1046" s="214"/>
      <c r="S1046" s="214"/>
      <c r="T1046" s="214"/>
      <c r="U1046" s="214"/>
      <c r="V1046" s="214"/>
      <c r="W1046" s="214"/>
      <c r="X1046" s="214"/>
      <c r="Y1046" s="214"/>
      <c r="Z1046" s="214"/>
      <c r="AA1046" s="214"/>
      <c r="AB1046" s="214"/>
      <c r="AC1046" s="214"/>
      <c r="AD1046" s="214"/>
      <c r="AE1046" s="214"/>
      <c r="AF1046" s="214"/>
      <c r="AG1046" s="214"/>
      <c r="AH1046" s="214"/>
      <c r="AI1046" s="214"/>
      <c r="AJ1046" s="214"/>
      <c r="AK1046" s="214"/>
      <c r="AL1046" s="214"/>
      <c r="AM1046" s="214"/>
      <c r="AN1046" s="214"/>
      <c r="AO1046" s="214"/>
      <c r="AP1046" s="214"/>
      <c r="AQ1046" s="214"/>
      <c r="AR1046" s="214"/>
      <c r="AS1046" s="214"/>
      <c r="AT1046" s="214"/>
      <c r="AU1046" s="214"/>
      <c r="AV1046" s="214"/>
      <c r="AW1046" s="214"/>
      <c r="AX1046" s="214"/>
      <c r="AY1046" s="214"/>
      <c r="AZ1046" s="214"/>
      <c r="BA1046" s="214"/>
      <c r="BB1046" s="214"/>
      <c r="BC1046" s="214"/>
      <c r="BD1046" s="214"/>
      <c r="BE1046" s="214"/>
      <c r="BF1046" s="214"/>
      <c r="BG1046" s="214"/>
      <c r="BH1046" s="214"/>
      <c r="BI1046" s="214"/>
      <c r="BJ1046" s="214"/>
      <c r="BK1046" s="214"/>
      <c r="BL1046" s="214"/>
      <c r="BM1046" s="214"/>
      <c r="BN1046" s="214"/>
      <c r="BO1046" s="214"/>
      <c r="BP1046" s="214"/>
      <c r="BQ1046" s="214"/>
    </row>
    <row r="1047" spans="1:69" x14ac:dyDescent="0.2">
      <c r="A1047" s="214"/>
      <c r="B1047" s="214"/>
      <c r="C1047" s="214"/>
      <c r="D1047" s="214"/>
      <c r="E1047" s="214"/>
      <c r="F1047" s="214"/>
      <c r="G1047" s="214"/>
      <c r="H1047" s="214"/>
      <c r="I1047" s="214"/>
      <c r="J1047" s="214"/>
      <c r="K1047" s="214"/>
      <c r="L1047" s="214"/>
      <c r="M1047" s="214"/>
      <c r="N1047" s="214"/>
      <c r="O1047" s="214"/>
      <c r="P1047" s="214"/>
      <c r="Q1047" s="214"/>
      <c r="R1047" s="214"/>
      <c r="S1047" s="214"/>
      <c r="T1047" s="214"/>
      <c r="U1047" s="214"/>
      <c r="V1047" s="214"/>
      <c r="W1047" s="214"/>
      <c r="X1047" s="214"/>
      <c r="Y1047" s="214"/>
      <c r="Z1047" s="214"/>
      <c r="AA1047" s="214"/>
      <c r="AB1047" s="214"/>
      <c r="AC1047" s="214"/>
      <c r="AD1047" s="214"/>
      <c r="AE1047" s="214"/>
      <c r="AF1047" s="214"/>
      <c r="AG1047" s="214"/>
      <c r="AH1047" s="214"/>
      <c r="AI1047" s="214"/>
      <c r="AJ1047" s="214"/>
      <c r="AK1047" s="214"/>
      <c r="AL1047" s="214"/>
      <c r="AM1047" s="214"/>
      <c r="AN1047" s="214"/>
      <c r="AO1047" s="214"/>
      <c r="AP1047" s="214"/>
      <c r="AQ1047" s="214"/>
      <c r="AR1047" s="214"/>
      <c r="AS1047" s="214"/>
      <c r="AT1047" s="214"/>
      <c r="AU1047" s="214"/>
      <c r="AV1047" s="214"/>
      <c r="AW1047" s="214"/>
      <c r="AX1047" s="214"/>
      <c r="AY1047" s="214"/>
      <c r="AZ1047" s="214"/>
      <c r="BA1047" s="214"/>
      <c r="BB1047" s="214"/>
      <c r="BC1047" s="214"/>
      <c r="BD1047" s="214"/>
      <c r="BE1047" s="214"/>
      <c r="BF1047" s="214"/>
      <c r="BG1047" s="214"/>
      <c r="BH1047" s="214"/>
      <c r="BI1047" s="214"/>
      <c r="BJ1047" s="214"/>
      <c r="BK1047" s="214"/>
      <c r="BL1047" s="214"/>
      <c r="BM1047" s="214"/>
      <c r="BN1047" s="214"/>
      <c r="BO1047" s="214"/>
      <c r="BP1047" s="214"/>
      <c r="BQ1047" s="214"/>
    </row>
    <row r="1048" spans="1:69" x14ac:dyDescent="0.2">
      <c r="A1048" s="214"/>
      <c r="B1048" s="214"/>
      <c r="C1048" s="214"/>
      <c r="D1048" s="214"/>
      <c r="E1048" s="214"/>
      <c r="F1048" s="214"/>
      <c r="G1048" s="214"/>
      <c r="H1048" s="214"/>
      <c r="I1048" s="214"/>
      <c r="J1048" s="214"/>
      <c r="K1048" s="214"/>
      <c r="L1048" s="214"/>
      <c r="M1048" s="214"/>
      <c r="N1048" s="214"/>
      <c r="O1048" s="214"/>
      <c r="P1048" s="214"/>
      <c r="Q1048" s="214"/>
      <c r="R1048" s="214"/>
      <c r="S1048" s="214"/>
      <c r="T1048" s="214"/>
      <c r="U1048" s="214"/>
      <c r="V1048" s="214"/>
      <c r="W1048" s="214"/>
      <c r="X1048" s="214"/>
      <c r="Y1048" s="214"/>
      <c r="Z1048" s="214"/>
      <c r="AA1048" s="214"/>
      <c r="AB1048" s="214"/>
      <c r="AC1048" s="214"/>
      <c r="AD1048" s="214"/>
      <c r="AE1048" s="214"/>
      <c r="AF1048" s="214"/>
      <c r="AG1048" s="214"/>
      <c r="AH1048" s="214"/>
      <c r="AI1048" s="214"/>
      <c r="AJ1048" s="214"/>
      <c r="AK1048" s="214"/>
      <c r="AL1048" s="214"/>
      <c r="AM1048" s="214"/>
      <c r="AN1048" s="214"/>
      <c r="AO1048" s="214"/>
      <c r="AP1048" s="214"/>
      <c r="AQ1048" s="214"/>
      <c r="AR1048" s="214"/>
      <c r="AS1048" s="214"/>
      <c r="AT1048" s="214"/>
      <c r="AU1048" s="214"/>
      <c r="AV1048" s="214"/>
      <c r="AW1048" s="214"/>
      <c r="AX1048" s="214"/>
      <c r="AY1048" s="214"/>
      <c r="AZ1048" s="214"/>
      <c r="BA1048" s="214"/>
      <c r="BB1048" s="214"/>
      <c r="BC1048" s="214"/>
      <c r="BD1048" s="214"/>
      <c r="BE1048" s="214"/>
      <c r="BF1048" s="214"/>
      <c r="BG1048" s="214"/>
      <c r="BH1048" s="214"/>
      <c r="BI1048" s="214"/>
      <c r="BJ1048" s="214"/>
      <c r="BK1048" s="214"/>
      <c r="BL1048" s="214"/>
      <c r="BM1048" s="214"/>
      <c r="BN1048" s="214"/>
      <c r="BO1048" s="214"/>
      <c r="BP1048" s="214"/>
      <c r="BQ1048" s="214"/>
    </row>
    <row r="1049" spans="1:69" x14ac:dyDescent="0.2">
      <c r="A1049" s="214"/>
      <c r="B1049" s="214"/>
      <c r="C1049" s="214"/>
      <c r="D1049" s="214"/>
      <c r="E1049" s="214"/>
      <c r="F1049" s="214"/>
      <c r="G1049" s="214"/>
      <c r="H1049" s="214"/>
      <c r="I1049" s="214"/>
      <c r="J1049" s="214"/>
      <c r="K1049" s="214"/>
      <c r="L1049" s="214"/>
      <c r="M1049" s="214"/>
      <c r="N1049" s="214"/>
      <c r="O1049" s="214"/>
      <c r="P1049" s="214"/>
      <c r="Q1049" s="214"/>
      <c r="R1049" s="214"/>
      <c r="S1049" s="214"/>
      <c r="T1049" s="214"/>
      <c r="U1049" s="214"/>
      <c r="V1049" s="214"/>
      <c r="W1049" s="214"/>
      <c r="X1049" s="214"/>
      <c r="Y1049" s="214"/>
      <c r="Z1049" s="214"/>
      <c r="AA1049" s="214"/>
      <c r="AB1049" s="214"/>
      <c r="AC1049" s="214"/>
      <c r="AD1049" s="214"/>
      <c r="AE1049" s="214"/>
      <c r="AF1049" s="214"/>
      <c r="AG1049" s="214"/>
      <c r="AH1049" s="214"/>
      <c r="AI1049" s="214"/>
      <c r="AJ1049" s="214"/>
      <c r="AK1049" s="214"/>
      <c r="AL1049" s="214"/>
      <c r="AM1049" s="214"/>
      <c r="AN1049" s="214"/>
      <c r="AO1049" s="214"/>
      <c r="AP1049" s="214"/>
      <c r="AQ1049" s="214"/>
      <c r="AR1049" s="214"/>
      <c r="AS1049" s="214"/>
      <c r="AT1049" s="214"/>
      <c r="AU1049" s="214"/>
      <c r="AV1049" s="214"/>
      <c r="AW1049" s="214"/>
      <c r="AX1049" s="214"/>
      <c r="AY1049" s="214"/>
      <c r="AZ1049" s="214"/>
      <c r="BA1049" s="214"/>
      <c r="BB1049" s="214"/>
      <c r="BC1049" s="214"/>
      <c r="BD1049" s="214"/>
      <c r="BE1049" s="214"/>
      <c r="BF1049" s="214"/>
      <c r="BG1049" s="214"/>
      <c r="BH1049" s="214"/>
      <c r="BI1049" s="214"/>
      <c r="BJ1049" s="214"/>
      <c r="BK1049" s="214"/>
      <c r="BL1049" s="214"/>
      <c r="BM1049" s="214"/>
      <c r="BN1049" s="214"/>
      <c r="BO1049" s="214"/>
      <c r="BP1049" s="214"/>
      <c r="BQ1049" s="214"/>
    </row>
    <row r="1050" spans="1:69" x14ac:dyDescent="0.2">
      <c r="A1050" s="214"/>
      <c r="B1050" s="214"/>
      <c r="C1050" s="214"/>
      <c r="D1050" s="214"/>
      <c r="E1050" s="214"/>
      <c r="F1050" s="214"/>
      <c r="G1050" s="214"/>
      <c r="H1050" s="214"/>
      <c r="I1050" s="214"/>
      <c r="J1050" s="214"/>
      <c r="K1050" s="214"/>
      <c r="L1050" s="214"/>
      <c r="M1050" s="214"/>
      <c r="N1050" s="214"/>
      <c r="O1050" s="214"/>
      <c r="P1050" s="214"/>
      <c r="Q1050" s="214"/>
      <c r="R1050" s="214"/>
      <c r="S1050" s="214"/>
      <c r="T1050" s="214"/>
      <c r="U1050" s="214"/>
      <c r="V1050" s="214"/>
      <c r="W1050" s="214"/>
      <c r="X1050" s="214"/>
      <c r="Y1050" s="214"/>
      <c r="Z1050" s="214"/>
      <c r="AA1050" s="214"/>
      <c r="AB1050" s="214"/>
      <c r="AC1050" s="214"/>
      <c r="AD1050" s="214"/>
      <c r="AE1050" s="214"/>
      <c r="AF1050" s="214"/>
      <c r="AG1050" s="214"/>
      <c r="AH1050" s="214"/>
      <c r="AI1050" s="214"/>
      <c r="AJ1050" s="214"/>
      <c r="AK1050" s="214"/>
      <c r="AL1050" s="214"/>
      <c r="AM1050" s="214"/>
      <c r="AN1050" s="214"/>
      <c r="AO1050" s="214"/>
      <c r="AP1050" s="214"/>
      <c r="AQ1050" s="214"/>
      <c r="AR1050" s="214"/>
      <c r="AS1050" s="214"/>
      <c r="AT1050" s="214"/>
      <c r="AU1050" s="214"/>
      <c r="AV1050" s="214"/>
      <c r="AW1050" s="214"/>
      <c r="AX1050" s="214"/>
      <c r="AY1050" s="214"/>
      <c r="AZ1050" s="214"/>
      <c r="BA1050" s="214"/>
      <c r="BB1050" s="214"/>
      <c r="BC1050" s="214"/>
      <c r="BD1050" s="214"/>
      <c r="BE1050" s="214"/>
      <c r="BF1050" s="214"/>
      <c r="BG1050" s="214"/>
      <c r="BH1050" s="214"/>
      <c r="BI1050" s="214"/>
      <c r="BJ1050" s="214"/>
      <c r="BK1050" s="214"/>
      <c r="BL1050" s="214"/>
      <c r="BM1050" s="214"/>
      <c r="BN1050" s="214"/>
      <c r="BO1050" s="214"/>
      <c r="BP1050" s="214"/>
      <c r="BQ1050" s="214"/>
    </row>
    <row r="1051" spans="1:69" x14ac:dyDescent="0.2">
      <c r="A1051" s="214"/>
      <c r="B1051" s="214"/>
      <c r="C1051" s="214"/>
      <c r="D1051" s="214"/>
      <c r="E1051" s="214"/>
      <c r="F1051" s="214"/>
      <c r="G1051" s="214"/>
      <c r="H1051" s="214"/>
      <c r="I1051" s="214"/>
      <c r="J1051" s="214"/>
      <c r="K1051" s="214"/>
      <c r="L1051" s="214"/>
      <c r="M1051" s="214"/>
      <c r="N1051" s="214"/>
      <c r="O1051" s="214"/>
      <c r="P1051" s="214"/>
      <c r="Q1051" s="214"/>
      <c r="R1051" s="214"/>
      <c r="S1051" s="214"/>
      <c r="T1051" s="214"/>
      <c r="U1051" s="214"/>
      <c r="V1051" s="214"/>
      <c r="W1051" s="214"/>
      <c r="X1051" s="214"/>
      <c r="Y1051" s="214"/>
      <c r="Z1051" s="214"/>
      <c r="AA1051" s="214"/>
      <c r="AB1051" s="214"/>
      <c r="AC1051" s="214"/>
      <c r="AD1051" s="214"/>
      <c r="AE1051" s="214"/>
      <c r="AF1051" s="214"/>
      <c r="AG1051" s="214"/>
      <c r="AH1051" s="214"/>
      <c r="AI1051" s="214"/>
      <c r="AJ1051" s="214"/>
      <c r="AK1051" s="214"/>
      <c r="AL1051" s="214"/>
      <c r="AM1051" s="214"/>
      <c r="AN1051" s="214"/>
      <c r="AO1051" s="214"/>
      <c r="AP1051" s="214"/>
      <c r="AQ1051" s="214"/>
      <c r="AR1051" s="214"/>
      <c r="AS1051" s="214"/>
      <c r="AT1051" s="214"/>
      <c r="AU1051" s="214"/>
      <c r="AV1051" s="214"/>
      <c r="AW1051" s="214"/>
      <c r="AX1051" s="214"/>
      <c r="AY1051" s="214"/>
      <c r="AZ1051" s="214"/>
      <c r="BA1051" s="214"/>
      <c r="BB1051" s="214"/>
      <c r="BC1051" s="214"/>
      <c r="BD1051" s="214"/>
      <c r="BE1051" s="214"/>
      <c r="BF1051" s="214"/>
      <c r="BG1051" s="214"/>
      <c r="BH1051" s="214"/>
      <c r="BI1051" s="214"/>
      <c r="BJ1051" s="214"/>
      <c r="BK1051" s="214"/>
      <c r="BL1051" s="214"/>
      <c r="BM1051" s="214"/>
      <c r="BN1051" s="214"/>
      <c r="BO1051" s="214"/>
      <c r="BP1051" s="214"/>
      <c r="BQ1051" s="214"/>
    </row>
    <row r="1052" spans="1:69" x14ac:dyDescent="0.2">
      <c r="A1052" s="214"/>
      <c r="B1052" s="214"/>
      <c r="C1052" s="214"/>
      <c r="D1052" s="214"/>
      <c r="E1052" s="214"/>
      <c r="F1052" s="214"/>
      <c r="G1052" s="214"/>
      <c r="H1052" s="214"/>
      <c r="I1052" s="214"/>
      <c r="J1052" s="214"/>
      <c r="K1052" s="214"/>
      <c r="L1052" s="214"/>
      <c r="M1052" s="214"/>
      <c r="N1052" s="214"/>
      <c r="O1052" s="214"/>
      <c r="P1052" s="214"/>
      <c r="Q1052" s="214"/>
      <c r="R1052" s="214"/>
      <c r="S1052" s="214"/>
      <c r="T1052" s="214"/>
      <c r="U1052" s="214"/>
      <c r="V1052" s="214"/>
      <c r="W1052" s="214"/>
      <c r="X1052" s="214"/>
      <c r="Y1052" s="214"/>
      <c r="Z1052" s="214"/>
      <c r="AA1052" s="214"/>
      <c r="AB1052" s="214"/>
      <c r="AC1052" s="214"/>
      <c r="AD1052" s="214"/>
      <c r="AE1052" s="214"/>
      <c r="AF1052" s="214"/>
      <c r="AG1052" s="214"/>
      <c r="AH1052" s="214"/>
      <c r="AI1052" s="214"/>
      <c r="AJ1052" s="214"/>
      <c r="AK1052" s="214"/>
      <c r="AL1052" s="214"/>
      <c r="AM1052" s="214"/>
      <c r="AN1052" s="214"/>
      <c r="AO1052" s="214"/>
      <c r="AP1052" s="214"/>
      <c r="AQ1052" s="214"/>
      <c r="AR1052" s="214"/>
      <c r="AS1052" s="214"/>
      <c r="AT1052" s="214"/>
      <c r="AU1052" s="214"/>
      <c r="AV1052" s="214"/>
      <c r="AW1052" s="214"/>
      <c r="AX1052" s="214"/>
      <c r="AY1052" s="214"/>
      <c r="AZ1052" s="214"/>
      <c r="BA1052" s="214"/>
      <c r="BB1052" s="214"/>
      <c r="BC1052" s="214"/>
      <c r="BD1052" s="214"/>
      <c r="BE1052" s="214"/>
      <c r="BF1052" s="214"/>
      <c r="BG1052" s="214"/>
      <c r="BH1052" s="214"/>
      <c r="BI1052" s="214"/>
      <c r="BJ1052" s="214"/>
      <c r="BK1052" s="214"/>
      <c r="BL1052" s="214"/>
      <c r="BM1052" s="214"/>
      <c r="BN1052" s="214"/>
      <c r="BO1052" s="214"/>
      <c r="BP1052" s="214"/>
      <c r="BQ1052" s="214"/>
    </row>
    <row r="1053" spans="1:69" x14ac:dyDescent="0.2">
      <c r="A1053" s="214"/>
      <c r="B1053" s="214"/>
      <c r="C1053" s="214"/>
      <c r="D1053" s="214"/>
      <c r="E1053" s="214"/>
      <c r="F1053" s="214"/>
      <c r="G1053" s="214"/>
      <c r="H1053" s="214"/>
      <c r="I1053" s="214"/>
      <c r="J1053" s="214"/>
      <c r="K1053" s="214"/>
      <c r="L1053" s="214"/>
      <c r="M1053" s="214"/>
      <c r="N1053" s="214"/>
      <c r="O1053" s="214"/>
      <c r="P1053" s="214"/>
      <c r="Q1053" s="214"/>
      <c r="R1053" s="214"/>
      <c r="S1053" s="214"/>
      <c r="T1053" s="214"/>
      <c r="U1053" s="214"/>
      <c r="V1053" s="214"/>
      <c r="W1053" s="214"/>
      <c r="X1053" s="214"/>
      <c r="Y1053" s="214"/>
      <c r="Z1053" s="214"/>
      <c r="AA1053" s="214"/>
      <c r="AB1053" s="214"/>
      <c r="AC1053" s="214"/>
      <c r="AD1053" s="214"/>
      <c r="AE1053" s="214"/>
      <c r="AF1053" s="214"/>
      <c r="AG1053" s="214"/>
      <c r="AH1053" s="214"/>
      <c r="AI1053" s="214"/>
      <c r="AJ1053" s="214"/>
      <c r="AK1053" s="214"/>
      <c r="AL1053" s="214"/>
      <c r="AM1053" s="214"/>
      <c r="AN1053" s="214"/>
      <c r="AO1053" s="214"/>
      <c r="AP1053" s="214"/>
      <c r="AQ1053" s="214"/>
      <c r="AR1053" s="214"/>
      <c r="AS1053" s="214"/>
      <c r="AT1053" s="214"/>
      <c r="AU1053" s="214"/>
      <c r="AV1053" s="214"/>
      <c r="AW1053" s="214"/>
      <c r="AX1053" s="214"/>
      <c r="AY1053" s="214"/>
      <c r="AZ1053" s="214"/>
      <c r="BA1053" s="214"/>
      <c r="BB1053" s="214"/>
      <c r="BC1053" s="214"/>
      <c r="BD1053" s="214"/>
      <c r="BE1053" s="214"/>
      <c r="BF1053" s="214"/>
      <c r="BG1053" s="214"/>
      <c r="BH1053" s="214"/>
      <c r="BI1053" s="214"/>
      <c r="BJ1053" s="214"/>
      <c r="BK1053" s="214"/>
      <c r="BL1053" s="214"/>
      <c r="BM1053" s="214"/>
      <c r="BN1053" s="214"/>
      <c r="BO1053" s="214"/>
      <c r="BP1053" s="214"/>
      <c r="BQ1053" s="214"/>
    </row>
    <row r="1054" spans="1:69" x14ac:dyDescent="0.2">
      <c r="A1054" s="214"/>
      <c r="B1054" s="214"/>
      <c r="C1054" s="214"/>
      <c r="D1054" s="214"/>
      <c r="E1054" s="214"/>
      <c r="F1054" s="214"/>
      <c r="G1054" s="214"/>
      <c r="H1054" s="214"/>
      <c r="I1054" s="214"/>
      <c r="J1054" s="214"/>
      <c r="K1054" s="214"/>
      <c r="L1054" s="214"/>
      <c r="M1054" s="214"/>
      <c r="N1054" s="214"/>
      <c r="O1054" s="214"/>
      <c r="P1054" s="214"/>
      <c r="Q1054" s="214"/>
      <c r="R1054" s="214"/>
      <c r="S1054" s="214"/>
      <c r="T1054" s="214"/>
      <c r="U1054" s="214"/>
      <c r="V1054" s="214"/>
      <c r="W1054" s="214"/>
      <c r="X1054" s="214"/>
      <c r="Y1054" s="214"/>
      <c r="Z1054" s="214"/>
      <c r="AA1054" s="214"/>
      <c r="AB1054" s="214"/>
      <c r="AC1054" s="214"/>
      <c r="AD1054" s="214"/>
      <c r="AE1054" s="214"/>
      <c r="AF1054" s="214"/>
      <c r="AG1054" s="214"/>
      <c r="AH1054" s="214"/>
      <c r="AI1054" s="214"/>
      <c r="AJ1054" s="214"/>
      <c r="AK1054" s="214"/>
      <c r="AL1054" s="214"/>
      <c r="AM1054" s="214"/>
      <c r="AN1054" s="214"/>
      <c r="AO1054" s="214"/>
      <c r="AP1054" s="214"/>
      <c r="AQ1054" s="214"/>
      <c r="AR1054" s="214"/>
      <c r="AS1054" s="214"/>
      <c r="AT1054" s="214"/>
      <c r="AU1054" s="214"/>
      <c r="AV1054" s="214"/>
      <c r="AW1054" s="214"/>
      <c r="AX1054" s="214"/>
      <c r="AY1054" s="214"/>
      <c r="AZ1054" s="214"/>
      <c r="BA1054" s="214"/>
      <c r="BB1054" s="214"/>
      <c r="BC1054" s="214"/>
      <c r="BD1054" s="214"/>
      <c r="BE1054" s="214"/>
      <c r="BF1054" s="214"/>
      <c r="BG1054" s="214"/>
      <c r="BH1054" s="214"/>
      <c r="BI1054" s="214"/>
      <c r="BJ1054" s="214"/>
      <c r="BK1054" s="214"/>
      <c r="BL1054" s="214"/>
      <c r="BM1054" s="214"/>
      <c r="BN1054" s="214"/>
      <c r="BO1054" s="214"/>
      <c r="BP1054" s="214"/>
      <c r="BQ1054" s="214"/>
    </row>
    <row r="1055" spans="1:69" x14ac:dyDescent="0.2">
      <c r="A1055" s="214"/>
      <c r="B1055" s="214"/>
      <c r="C1055" s="214"/>
      <c r="D1055" s="214"/>
      <c r="E1055" s="214"/>
      <c r="F1055" s="214"/>
      <c r="G1055" s="214"/>
      <c r="H1055" s="214"/>
      <c r="I1055" s="214"/>
      <c r="J1055" s="214"/>
      <c r="K1055" s="214"/>
      <c r="L1055" s="214"/>
      <c r="M1055" s="214"/>
      <c r="N1055" s="214"/>
      <c r="O1055" s="214"/>
      <c r="P1055" s="214"/>
      <c r="Q1055" s="214"/>
      <c r="R1055" s="214"/>
      <c r="S1055" s="214"/>
      <c r="T1055" s="214"/>
      <c r="U1055" s="214"/>
      <c r="V1055" s="214"/>
      <c r="W1055" s="214"/>
      <c r="X1055" s="214"/>
      <c r="Y1055" s="214"/>
      <c r="Z1055" s="214"/>
      <c r="AA1055" s="214"/>
      <c r="AB1055" s="214"/>
      <c r="AC1055" s="214"/>
      <c r="AD1055" s="214"/>
      <c r="AE1055" s="214"/>
      <c r="AF1055" s="214"/>
      <c r="AG1055" s="214"/>
      <c r="AH1055" s="214"/>
      <c r="AI1055" s="214"/>
      <c r="AJ1055" s="214"/>
      <c r="AK1055" s="214"/>
      <c r="AL1055" s="214"/>
      <c r="AM1055" s="214"/>
      <c r="AN1055" s="214"/>
      <c r="AO1055" s="214"/>
      <c r="AP1055" s="214"/>
      <c r="AQ1055" s="214"/>
      <c r="AR1055" s="214"/>
      <c r="AS1055" s="214"/>
      <c r="AT1055" s="214"/>
      <c r="AU1055" s="214"/>
      <c r="AV1055" s="214"/>
      <c r="AW1055" s="214"/>
      <c r="AX1055" s="214"/>
      <c r="AY1055" s="214"/>
      <c r="AZ1055" s="214"/>
      <c r="BA1055" s="214"/>
      <c r="BB1055" s="214"/>
      <c r="BC1055" s="214"/>
      <c r="BD1055" s="214"/>
      <c r="BE1055" s="214"/>
      <c r="BF1055" s="214"/>
      <c r="BG1055" s="214"/>
      <c r="BH1055" s="214"/>
      <c r="BI1055" s="214"/>
      <c r="BJ1055" s="214"/>
      <c r="BK1055" s="214"/>
      <c r="BL1055" s="214"/>
      <c r="BM1055" s="214"/>
      <c r="BN1055" s="214"/>
      <c r="BO1055" s="214"/>
      <c r="BP1055" s="214"/>
      <c r="BQ1055" s="214"/>
    </row>
    <row r="1056" spans="1:69" x14ac:dyDescent="0.2">
      <c r="A1056" s="214"/>
      <c r="B1056" s="214"/>
      <c r="C1056" s="214"/>
      <c r="D1056" s="214"/>
      <c r="E1056" s="214"/>
      <c r="F1056" s="214"/>
      <c r="G1056" s="214"/>
      <c r="H1056" s="214"/>
      <c r="I1056" s="214"/>
      <c r="J1056" s="214"/>
      <c r="K1056" s="214"/>
      <c r="L1056" s="214"/>
      <c r="M1056" s="214"/>
      <c r="N1056" s="214"/>
      <c r="O1056" s="214"/>
      <c r="P1056" s="214"/>
      <c r="Q1056" s="214"/>
      <c r="R1056" s="214"/>
      <c r="S1056" s="214"/>
      <c r="T1056" s="214"/>
      <c r="U1056" s="214"/>
      <c r="V1056" s="214"/>
      <c r="W1056" s="214"/>
      <c r="X1056" s="214"/>
      <c r="Y1056" s="214"/>
      <c r="Z1056" s="214"/>
      <c r="AA1056" s="214"/>
      <c r="AB1056" s="214"/>
      <c r="AC1056" s="214"/>
      <c r="AD1056" s="214"/>
      <c r="AE1056" s="214"/>
      <c r="AF1056" s="214"/>
      <c r="AG1056" s="214"/>
      <c r="AH1056" s="214"/>
      <c r="AI1056" s="214"/>
      <c r="AJ1056" s="214"/>
      <c r="AK1056" s="214"/>
      <c r="AL1056" s="214"/>
      <c r="AM1056" s="214"/>
      <c r="AN1056" s="214"/>
      <c r="AO1056" s="214"/>
      <c r="AP1056" s="214"/>
      <c r="AQ1056" s="214"/>
      <c r="AR1056" s="214"/>
      <c r="AS1056" s="214"/>
      <c r="AT1056" s="214"/>
      <c r="AU1056" s="214"/>
      <c r="AV1056" s="214"/>
      <c r="AW1056" s="214"/>
      <c r="AX1056" s="214"/>
      <c r="AY1056" s="214"/>
      <c r="AZ1056" s="214"/>
      <c r="BA1056" s="214"/>
      <c r="BB1056" s="214"/>
      <c r="BC1056" s="214"/>
      <c r="BD1056" s="214"/>
      <c r="BE1056" s="214"/>
      <c r="BF1056" s="214"/>
      <c r="BG1056" s="214"/>
      <c r="BH1056" s="214"/>
      <c r="BI1056" s="214"/>
      <c r="BJ1056" s="214"/>
      <c r="BK1056" s="214"/>
      <c r="BL1056" s="214"/>
      <c r="BM1056" s="214"/>
      <c r="BN1056" s="214"/>
      <c r="BO1056" s="214"/>
      <c r="BP1056" s="214"/>
      <c r="BQ1056" s="214"/>
    </row>
    <row r="1057" spans="1:69" x14ac:dyDescent="0.2">
      <c r="A1057" s="214"/>
      <c r="B1057" s="214"/>
      <c r="C1057" s="214"/>
      <c r="D1057" s="214"/>
      <c r="E1057" s="214"/>
      <c r="F1057" s="214"/>
      <c r="G1057" s="214"/>
      <c r="H1057" s="214"/>
      <c r="I1057" s="214"/>
      <c r="J1057" s="214"/>
      <c r="K1057" s="214"/>
      <c r="L1057" s="214"/>
      <c r="M1057" s="214"/>
      <c r="N1057" s="214"/>
      <c r="O1057" s="214"/>
      <c r="P1057" s="214"/>
      <c r="Q1057" s="214"/>
      <c r="R1057" s="214"/>
      <c r="S1057" s="214"/>
      <c r="T1057" s="214"/>
      <c r="U1057" s="214"/>
      <c r="V1057" s="214"/>
      <c r="W1057" s="214"/>
      <c r="X1057" s="214"/>
      <c r="Y1057" s="214"/>
      <c r="Z1057" s="214"/>
      <c r="AA1057" s="214"/>
      <c r="AB1057" s="214"/>
      <c r="AC1057" s="214"/>
      <c r="AD1057" s="214"/>
      <c r="AE1057" s="214"/>
      <c r="AF1057" s="214"/>
      <c r="AG1057" s="214"/>
      <c r="AH1057" s="214"/>
      <c r="AI1057" s="214"/>
      <c r="AJ1057" s="214"/>
      <c r="AK1057" s="214"/>
      <c r="AL1057" s="214"/>
      <c r="AM1057" s="214"/>
      <c r="AN1057" s="214"/>
      <c r="AO1057" s="214"/>
      <c r="AP1057" s="214"/>
      <c r="AQ1057" s="214"/>
      <c r="AR1057" s="214"/>
      <c r="AS1057" s="214"/>
      <c r="AT1057" s="214"/>
      <c r="AU1057" s="214"/>
      <c r="AV1057" s="214"/>
      <c r="AW1057" s="214"/>
      <c r="AX1057" s="214"/>
      <c r="AY1057" s="214"/>
      <c r="AZ1057" s="214"/>
      <c r="BA1057" s="214"/>
      <c r="BB1057" s="214"/>
      <c r="BC1057" s="214"/>
      <c r="BD1057" s="214"/>
      <c r="BE1057" s="214"/>
      <c r="BF1057" s="214"/>
      <c r="BG1057" s="214"/>
      <c r="BH1057" s="214"/>
      <c r="BI1057" s="214"/>
      <c r="BJ1057" s="214"/>
      <c r="BK1057" s="214"/>
      <c r="BL1057" s="214"/>
      <c r="BM1057" s="214"/>
      <c r="BN1057" s="214"/>
      <c r="BO1057" s="214"/>
      <c r="BP1057" s="214"/>
      <c r="BQ1057" s="214"/>
    </row>
    <row r="1058" spans="1:69" x14ac:dyDescent="0.2">
      <c r="A1058" s="214"/>
      <c r="B1058" s="214"/>
      <c r="C1058" s="214"/>
      <c r="D1058" s="214"/>
      <c r="E1058" s="214"/>
      <c r="F1058" s="214"/>
      <c r="G1058" s="214"/>
      <c r="H1058" s="214"/>
      <c r="I1058" s="214"/>
      <c r="J1058" s="214"/>
      <c r="K1058" s="214"/>
      <c r="L1058" s="214"/>
      <c r="M1058" s="214"/>
      <c r="N1058" s="214"/>
      <c r="O1058" s="214"/>
      <c r="P1058" s="214"/>
      <c r="Q1058" s="214"/>
      <c r="R1058" s="214"/>
      <c r="S1058" s="214"/>
      <c r="T1058" s="214"/>
      <c r="U1058" s="214"/>
      <c r="V1058" s="214"/>
      <c r="W1058" s="214"/>
      <c r="X1058" s="214"/>
      <c r="Y1058" s="214"/>
      <c r="Z1058" s="214"/>
      <c r="AA1058" s="214"/>
      <c r="AB1058" s="214"/>
      <c r="AC1058" s="214"/>
      <c r="AD1058" s="214"/>
      <c r="AE1058" s="214"/>
      <c r="AF1058" s="214"/>
      <c r="AG1058" s="214"/>
      <c r="AH1058" s="214"/>
      <c r="AI1058" s="214"/>
      <c r="AJ1058" s="214"/>
      <c r="AK1058" s="214"/>
      <c r="AL1058" s="214"/>
      <c r="AM1058" s="214"/>
      <c r="AN1058" s="214"/>
      <c r="AO1058" s="214"/>
      <c r="AP1058" s="214"/>
      <c r="AQ1058" s="214"/>
      <c r="AR1058" s="214"/>
      <c r="AS1058" s="214"/>
      <c r="AT1058" s="214"/>
      <c r="AU1058" s="214"/>
      <c r="AV1058" s="214"/>
      <c r="AW1058" s="214"/>
      <c r="AX1058" s="214"/>
      <c r="AY1058" s="214"/>
      <c r="AZ1058" s="214"/>
      <c r="BA1058" s="214"/>
      <c r="BB1058" s="214"/>
      <c r="BC1058" s="214"/>
      <c r="BD1058" s="214"/>
      <c r="BE1058" s="214"/>
      <c r="BF1058" s="214"/>
      <c r="BG1058" s="214"/>
      <c r="BH1058" s="214"/>
      <c r="BI1058" s="214"/>
      <c r="BJ1058" s="214"/>
      <c r="BK1058" s="214"/>
      <c r="BL1058" s="214"/>
      <c r="BM1058" s="214"/>
      <c r="BN1058" s="214"/>
      <c r="BO1058" s="214"/>
      <c r="BP1058" s="214"/>
      <c r="BQ1058" s="214"/>
    </row>
    <row r="1059" spans="1:69" x14ac:dyDescent="0.2">
      <c r="A1059" s="214"/>
      <c r="B1059" s="214"/>
      <c r="C1059" s="214"/>
      <c r="D1059" s="214"/>
      <c r="E1059" s="214"/>
      <c r="F1059" s="214"/>
      <c r="G1059" s="214"/>
      <c r="H1059" s="214"/>
      <c r="I1059" s="214"/>
      <c r="J1059" s="214"/>
      <c r="K1059" s="214"/>
      <c r="L1059" s="214"/>
      <c r="M1059" s="214"/>
      <c r="N1059" s="214"/>
      <c r="O1059" s="214"/>
      <c r="P1059" s="214"/>
      <c r="Q1059" s="214"/>
      <c r="R1059" s="214"/>
      <c r="S1059" s="214"/>
      <c r="T1059" s="214"/>
      <c r="U1059" s="214"/>
      <c r="V1059" s="214"/>
      <c r="W1059" s="214"/>
      <c r="X1059" s="214"/>
      <c r="Y1059" s="214"/>
      <c r="Z1059" s="214"/>
      <c r="AA1059" s="214"/>
      <c r="AB1059" s="214"/>
      <c r="AC1059" s="214"/>
      <c r="AD1059" s="214"/>
      <c r="AE1059" s="214"/>
      <c r="AF1059" s="214"/>
      <c r="AG1059" s="214"/>
      <c r="AH1059" s="214"/>
      <c r="AI1059" s="214"/>
      <c r="AJ1059" s="214"/>
      <c r="AK1059" s="214"/>
      <c r="AL1059" s="214"/>
      <c r="AM1059" s="214"/>
      <c r="AN1059" s="214"/>
      <c r="AO1059" s="214"/>
      <c r="AP1059" s="214"/>
      <c r="AQ1059" s="214"/>
      <c r="AR1059" s="214"/>
      <c r="AS1059" s="214"/>
      <c r="AT1059" s="214"/>
      <c r="AU1059" s="214"/>
      <c r="AV1059" s="214"/>
      <c r="AW1059" s="214"/>
      <c r="AX1059" s="214"/>
      <c r="AY1059" s="214"/>
      <c r="AZ1059" s="214"/>
      <c r="BA1059" s="214"/>
      <c r="BB1059" s="214"/>
      <c r="BC1059" s="214"/>
      <c r="BD1059" s="214"/>
      <c r="BE1059" s="214"/>
      <c r="BF1059" s="214"/>
      <c r="BG1059" s="214"/>
      <c r="BH1059" s="214"/>
      <c r="BI1059" s="214"/>
      <c r="BJ1059" s="214"/>
      <c r="BK1059" s="214"/>
      <c r="BL1059" s="214"/>
      <c r="BM1059" s="214"/>
      <c r="BN1059" s="214"/>
      <c r="BO1059" s="214"/>
      <c r="BP1059" s="214"/>
      <c r="BQ1059" s="214"/>
    </row>
    <row r="1060" spans="1:69" x14ac:dyDescent="0.2">
      <c r="A1060" s="214"/>
      <c r="B1060" s="214"/>
      <c r="C1060" s="214"/>
      <c r="D1060" s="214"/>
      <c r="E1060" s="214"/>
      <c r="F1060" s="214"/>
      <c r="G1060" s="214"/>
      <c r="H1060" s="214"/>
      <c r="I1060" s="214"/>
      <c r="J1060" s="214"/>
      <c r="K1060" s="214"/>
      <c r="L1060" s="214"/>
      <c r="M1060" s="214"/>
      <c r="N1060" s="214"/>
      <c r="O1060" s="214"/>
      <c r="P1060" s="214"/>
      <c r="Q1060" s="214"/>
      <c r="R1060" s="214"/>
      <c r="S1060" s="214"/>
      <c r="T1060" s="214"/>
      <c r="U1060" s="214"/>
      <c r="V1060" s="214"/>
      <c r="W1060" s="214"/>
      <c r="X1060" s="214"/>
      <c r="Y1060" s="214"/>
      <c r="Z1060" s="214"/>
      <c r="AA1060" s="214"/>
      <c r="AB1060" s="214"/>
      <c r="AC1060" s="214"/>
      <c r="AD1060" s="214"/>
      <c r="AE1060" s="214"/>
      <c r="AF1060" s="214"/>
      <c r="AG1060" s="214"/>
      <c r="AH1060" s="214"/>
      <c r="AI1060" s="214"/>
      <c r="AJ1060" s="214"/>
      <c r="AK1060" s="214"/>
      <c r="AL1060" s="214"/>
      <c r="AM1060" s="214"/>
      <c r="AN1060" s="214"/>
      <c r="AO1060" s="214"/>
      <c r="AP1060" s="214"/>
      <c r="AQ1060" s="214"/>
      <c r="AR1060" s="214"/>
      <c r="AS1060" s="214"/>
      <c r="AT1060" s="214"/>
      <c r="AU1060" s="214"/>
      <c r="AV1060" s="214"/>
      <c r="AW1060" s="214"/>
      <c r="AX1060" s="214"/>
      <c r="AY1060" s="214"/>
      <c r="AZ1060" s="214"/>
      <c r="BA1060" s="214"/>
      <c r="BB1060" s="214"/>
      <c r="BC1060" s="214"/>
      <c r="BD1060" s="214"/>
      <c r="BE1060" s="214"/>
      <c r="BF1060" s="214"/>
      <c r="BG1060" s="214"/>
      <c r="BH1060" s="214"/>
      <c r="BI1060" s="214"/>
      <c r="BJ1060" s="214"/>
      <c r="BK1060" s="214"/>
      <c r="BL1060" s="214"/>
      <c r="BM1060" s="214"/>
      <c r="BN1060" s="214"/>
      <c r="BO1060" s="214"/>
      <c r="BP1060" s="214"/>
      <c r="BQ1060" s="214"/>
    </row>
    <row r="1061" spans="1:69" x14ac:dyDescent="0.2">
      <c r="A1061" s="214"/>
      <c r="B1061" s="214"/>
      <c r="C1061" s="214"/>
      <c r="D1061" s="214"/>
      <c r="E1061" s="214"/>
      <c r="F1061" s="214"/>
      <c r="G1061" s="214"/>
      <c r="H1061" s="214"/>
      <c r="I1061" s="214"/>
      <c r="J1061" s="214"/>
      <c r="K1061" s="214"/>
      <c r="L1061" s="214"/>
      <c r="M1061" s="214"/>
      <c r="N1061" s="214"/>
      <c r="O1061" s="214"/>
      <c r="P1061" s="214"/>
      <c r="Q1061" s="214"/>
      <c r="R1061" s="214"/>
      <c r="S1061" s="214"/>
      <c r="T1061" s="214"/>
      <c r="U1061" s="214"/>
      <c r="V1061" s="214"/>
      <c r="W1061" s="214"/>
      <c r="X1061" s="214"/>
      <c r="Y1061" s="214"/>
      <c r="Z1061" s="214"/>
      <c r="AA1061" s="214"/>
      <c r="AB1061" s="214"/>
      <c r="AC1061" s="214"/>
      <c r="AD1061" s="214"/>
      <c r="AE1061" s="214"/>
      <c r="AF1061" s="214"/>
      <c r="AG1061" s="214"/>
      <c r="AH1061" s="214"/>
      <c r="AI1061" s="214"/>
      <c r="AJ1061" s="214"/>
      <c r="AK1061" s="214"/>
      <c r="AL1061" s="214"/>
      <c r="AM1061" s="214"/>
      <c r="AN1061" s="214"/>
      <c r="AO1061" s="214"/>
      <c r="AP1061" s="214"/>
      <c r="AQ1061" s="214"/>
      <c r="AR1061" s="214"/>
      <c r="AS1061" s="214"/>
      <c r="AT1061" s="214"/>
      <c r="AU1061" s="214"/>
      <c r="AV1061" s="214"/>
      <c r="AW1061" s="214"/>
      <c r="AX1061" s="214"/>
      <c r="AY1061" s="214"/>
      <c r="AZ1061" s="214"/>
      <c r="BA1061" s="214"/>
      <c r="BB1061" s="214"/>
      <c r="BC1061" s="214"/>
      <c r="BD1061" s="214"/>
      <c r="BE1061" s="214"/>
      <c r="BF1061" s="214"/>
      <c r="BG1061" s="214"/>
      <c r="BH1061" s="214"/>
      <c r="BI1061" s="214"/>
      <c r="BJ1061" s="214"/>
      <c r="BK1061" s="214"/>
      <c r="BL1061" s="214"/>
      <c r="BM1061" s="214"/>
      <c r="BN1061" s="214"/>
      <c r="BO1061" s="214"/>
      <c r="BP1061" s="214"/>
      <c r="BQ1061" s="214"/>
    </row>
    <row r="1062" spans="1:69" x14ac:dyDescent="0.2">
      <c r="A1062" s="214"/>
      <c r="B1062" s="214"/>
      <c r="C1062" s="214"/>
      <c r="D1062" s="214"/>
      <c r="E1062" s="214"/>
      <c r="F1062" s="214"/>
      <c r="G1062" s="214"/>
      <c r="H1062" s="214"/>
      <c r="I1062" s="214"/>
      <c r="J1062" s="214"/>
      <c r="K1062" s="214"/>
      <c r="L1062" s="214"/>
      <c r="M1062" s="214"/>
      <c r="N1062" s="214"/>
      <c r="O1062" s="214"/>
      <c r="P1062" s="214"/>
      <c r="Q1062" s="214"/>
      <c r="R1062" s="214"/>
      <c r="S1062" s="214"/>
      <c r="T1062" s="214"/>
      <c r="U1062" s="214"/>
      <c r="V1062" s="214"/>
      <c r="W1062" s="214"/>
      <c r="X1062" s="214"/>
      <c r="Y1062" s="214"/>
      <c r="Z1062" s="214"/>
      <c r="AA1062" s="214"/>
      <c r="AB1062" s="214"/>
      <c r="AC1062" s="214"/>
      <c r="AD1062" s="214"/>
      <c r="AE1062" s="214"/>
      <c r="AF1062" s="214"/>
      <c r="AG1062" s="214"/>
      <c r="AH1062" s="214"/>
      <c r="AI1062" s="214"/>
      <c r="AJ1062" s="214"/>
      <c r="AK1062" s="214"/>
      <c r="AL1062" s="214"/>
      <c r="AM1062" s="214"/>
      <c r="AN1062" s="214"/>
      <c r="AO1062" s="214"/>
      <c r="AP1062" s="214"/>
      <c r="AQ1062" s="214"/>
      <c r="AR1062" s="214"/>
      <c r="AS1062" s="214"/>
      <c r="AT1062" s="214"/>
      <c r="AU1062" s="214"/>
      <c r="AV1062" s="214"/>
      <c r="AW1062" s="214"/>
      <c r="AX1062" s="214"/>
      <c r="AY1062" s="214"/>
      <c r="AZ1062" s="214"/>
      <c r="BA1062" s="214"/>
      <c r="BB1062" s="214"/>
      <c r="BC1062" s="214"/>
      <c r="BD1062" s="214"/>
      <c r="BE1062" s="214"/>
      <c r="BF1062" s="214"/>
      <c r="BG1062" s="214"/>
      <c r="BH1062" s="214"/>
      <c r="BI1062" s="214"/>
      <c r="BJ1062" s="214"/>
      <c r="BK1062" s="214"/>
      <c r="BL1062" s="214"/>
      <c r="BM1062" s="214"/>
      <c r="BN1062" s="214"/>
      <c r="BO1062" s="214"/>
      <c r="BP1062" s="214"/>
      <c r="BQ1062" s="214"/>
    </row>
    <row r="1063" spans="1:69" x14ac:dyDescent="0.2">
      <c r="A1063" s="214"/>
      <c r="B1063" s="214"/>
      <c r="C1063" s="214"/>
      <c r="D1063" s="214"/>
      <c r="E1063" s="214"/>
      <c r="F1063" s="214"/>
      <c r="G1063" s="214"/>
      <c r="H1063" s="214"/>
      <c r="I1063" s="214"/>
      <c r="J1063" s="214"/>
      <c r="K1063" s="214"/>
      <c r="L1063" s="214"/>
      <c r="M1063" s="214"/>
      <c r="N1063" s="214"/>
      <c r="O1063" s="214"/>
      <c r="P1063" s="214"/>
      <c r="Q1063" s="214"/>
      <c r="R1063" s="214"/>
      <c r="S1063" s="214"/>
      <c r="T1063" s="214"/>
      <c r="U1063" s="214"/>
      <c r="V1063" s="214"/>
      <c r="W1063" s="214"/>
      <c r="X1063" s="214"/>
      <c r="Y1063" s="214"/>
      <c r="Z1063" s="214"/>
      <c r="AA1063" s="214"/>
      <c r="AB1063" s="214"/>
      <c r="AC1063" s="214"/>
      <c r="AD1063" s="214"/>
      <c r="AE1063" s="214"/>
      <c r="AF1063" s="214"/>
      <c r="AG1063" s="214"/>
      <c r="AH1063" s="214"/>
      <c r="AI1063" s="214"/>
      <c r="AJ1063" s="214"/>
      <c r="AK1063" s="214"/>
      <c r="AL1063" s="214"/>
      <c r="AM1063" s="214"/>
      <c r="AN1063" s="214"/>
      <c r="AO1063" s="214"/>
      <c r="AP1063" s="214"/>
      <c r="AQ1063" s="214"/>
      <c r="AR1063" s="214"/>
      <c r="AS1063" s="214"/>
      <c r="AT1063" s="214"/>
      <c r="AU1063" s="214"/>
      <c r="AV1063" s="214"/>
      <c r="AW1063" s="214"/>
      <c r="AX1063" s="214"/>
      <c r="AY1063" s="214"/>
      <c r="AZ1063" s="214"/>
      <c r="BA1063" s="214"/>
      <c r="BB1063" s="214"/>
      <c r="BC1063" s="214"/>
      <c r="BD1063" s="214"/>
      <c r="BE1063" s="214"/>
      <c r="BF1063" s="214"/>
      <c r="BG1063" s="214"/>
      <c r="BH1063" s="214"/>
      <c r="BI1063" s="214"/>
      <c r="BJ1063" s="214"/>
      <c r="BK1063" s="214"/>
      <c r="BL1063" s="214"/>
      <c r="BM1063" s="214"/>
      <c r="BN1063" s="214"/>
      <c r="BO1063" s="214"/>
      <c r="BP1063" s="214"/>
      <c r="BQ1063" s="214"/>
    </row>
    <row r="1064" spans="1:69" x14ac:dyDescent="0.2">
      <c r="A1064" s="214"/>
      <c r="B1064" s="214"/>
      <c r="C1064" s="214"/>
      <c r="D1064" s="214"/>
      <c r="E1064" s="214"/>
      <c r="F1064" s="214"/>
      <c r="G1064" s="214"/>
      <c r="H1064" s="214"/>
      <c r="I1064" s="214"/>
      <c r="J1064" s="214"/>
      <c r="K1064" s="214"/>
      <c r="L1064" s="214"/>
      <c r="M1064" s="214"/>
      <c r="N1064" s="214"/>
      <c r="O1064" s="214"/>
      <c r="P1064" s="214"/>
      <c r="Q1064" s="214"/>
      <c r="R1064" s="214"/>
      <c r="S1064" s="214"/>
      <c r="T1064" s="214"/>
      <c r="U1064" s="214"/>
      <c r="V1064" s="214"/>
      <c r="W1064" s="214"/>
      <c r="X1064" s="214"/>
      <c r="Y1064" s="214"/>
      <c r="Z1064" s="214"/>
      <c r="AA1064" s="214"/>
      <c r="AB1064" s="214"/>
      <c r="AC1064" s="214"/>
      <c r="AD1064" s="214"/>
      <c r="AE1064" s="214"/>
      <c r="AF1064" s="214"/>
      <c r="AG1064" s="214"/>
      <c r="AH1064" s="214"/>
      <c r="AI1064" s="214"/>
      <c r="AJ1064" s="214"/>
      <c r="AK1064" s="214"/>
      <c r="AL1064" s="214"/>
      <c r="AM1064" s="214"/>
      <c r="AN1064" s="214"/>
      <c r="AO1064" s="214"/>
      <c r="AP1064" s="214"/>
      <c r="AQ1064" s="214"/>
      <c r="AR1064" s="214"/>
      <c r="AS1064" s="214"/>
      <c r="AT1064" s="214"/>
      <c r="AU1064" s="214"/>
      <c r="AV1064" s="214"/>
      <c r="AW1064" s="214"/>
      <c r="AX1064" s="214"/>
      <c r="AY1064" s="214"/>
      <c r="AZ1064" s="214"/>
      <c r="BA1064" s="214"/>
      <c r="BB1064" s="214"/>
      <c r="BC1064" s="214"/>
      <c r="BD1064" s="214"/>
      <c r="BE1064" s="214"/>
      <c r="BF1064" s="214"/>
      <c r="BG1064" s="214"/>
      <c r="BH1064" s="214"/>
      <c r="BI1064" s="214"/>
      <c r="BJ1064" s="214"/>
      <c r="BK1064" s="214"/>
      <c r="BL1064" s="214"/>
      <c r="BM1064" s="214"/>
      <c r="BN1064" s="214"/>
      <c r="BO1064" s="214"/>
      <c r="BP1064" s="214"/>
      <c r="BQ1064" s="214"/>
    </row>
    <row r="1065" spans="1:69" x14ac:dyDescent="0.2">
      <c r="A1065" s="214"/>
      <c r="B1065" s="214"/>
      <c r="C1065" s="214"/>
      <c r="D1065" s="214"/>
      <c r="E1065" s="214"/>
      <c r="F1065" s="214"/>
      <c r="G1065" s="214"/>
      <c r="H1065" s="214"/>
      <c r="I1065" s="214"/>
      <c r="J1065" s="214"/>
      <c r="K1065" s="214"/>
      <c r="L1065" s="214"/>
      <c r="M1065" s="214"/>
      <c r="N1065" s="214"/>
      <c r="O1065" s="214"/>
      <c r="P1065" s="214"/>
      <c r="Q1065" s="214"/>
      <c r="R1065" s="214"/>
      <c r="S1065" s="214"/>
      <c r="T1065" s="214"/>
      <c r="U1065" s="214"/>
      <c r="V1065" s="214"/>
      <c r="W1065" s="214"/>
      <c r="X1065" s="214"/>
      <c r="Y1065" s="214"/>
      <c r="Z1065" s="214"/>
      <c r="AA1065" s="214"/>
      <c r="AB1065" s="214"/>
      <c r="AC1065" s="214"/>
      <c r="AD1065" s="214"/>
      <c r="AE1065" s="214"/>
      <c r="AF1065" s="214"/>
      <c r="AG1065" s="214"/>
      <c r="AH1065" s="214"/>
      <c r="AI1065" s="214"/>
      <c r="AJ1065" s="214"/>
      <c r="AK1065" s="214"/>
      <c r="AL1065" s="214"/>
      <c r="AM1065" s="214"/>
      <c r="AN1065" s="214"/>
      <c r="AO1065" s="214"/>
      <c r="AP1065" s="214"/>
      <c r="AQ1065" s="214"/>
      <c r="AR1065" s="214"/>
      <c r="AS1065" s="214"/>
      <c r="AT1065" s="214"/>
      <c r="AU1065" s="214"/>
      <c r="AV1065" s="214"/>
      <c r="AW1065" s="214"/>
      <c r="AX1065" s="214"/>
      <c r="AY1065" s="214"/>
      <c r="AZ1065" s="214"/>
      <c r="BA1065" s="214"/>
      <c r="BB1065" s="214"/>
      <c r="BC1065" s="214"/>
      <c r="BD1065" s="214"/>
      <c r="BE1065" s="214"/>
      <c r="BF1065" s="214"/>
      <c r="BG1065" s="214"/>
      <c r="BH1065" s="214"/>
      <c r="BI1065" s="214"/>
      <c r="BJ1065" s="214"/>
      <c r="BK1065" s="214"/>
      <c r="BL1065" s="214"/>
      <c r="BM1065" s="214"/>
      <c r="BN1065" s="214"/>
      <c r="BO1065" s="214"/>
      <c r="BP1065" s="214"/>
      <c r="BQ1065" s="214"/>
    </row>
    <row r="1066" spans="1:69" x14ac:dyDescent="0.2">
      <c r="A1066" s="214"/>
      <c r="B1066" s="214"/>
      <c r="C1066" s="214"/>
      <c r="D1066" s="214"/>
      <c r="E1066" s="214"/>
      <c r="F1066" s="214"/>
      <c r="G1066" s="214"/>
      <c r="H1066" s="214"/>
      <c r="I1066" s="214"/>
      <c r="J1066" s="214"/>
      <c r="K1066" s="214"/>
      <c r="L1066" s="214"/>
      <c r="M1066" s="214"/>
      <c r="N1066" s="214"/>
      <c r="O1066" s="214"/>
      <c r="P1066" s="214"/>
      <c r="Q1066" s="214"/>
      <c r="R1066" s="214"/>
      <c r="S1066" s="214"/>
      <c r="T1066" s="214"/>
      <c r="U1066" s="214"/>
      <c r="V1066" s="214"/>
      <c r="W1066" s="214"/>
      <c r="X1066" s="214"/>
      <c r="Y1066" s="214"/>
      <c r="Z1066" s="214"/>
      <c r="AA1066" s="214"/>
      <c r="AB1066" s="214"/>
      <c r="AC1066" s="214"/>
      <c r="AD1066" s="214"/>
      <c r="AE1066" s="214"/>
      <c r="AF1066" s="214"/>
      <c r="AG1066" s="214"/>
      <c r="AH1066" s="214"/>
      <c r="AI1066" s="214"/>
      <c r="AJ1066" s="214"/>
      <c r="AK1066" s="214"/>
      <c r="AL1066" s="214"/>
      <c r="AM1066" s="214"/>
      <c r="AN1066" s="214"/>
      <c r="AO1066" s="214"/>
      <c r="AP1066" s="214"/>
      <c r="AQ1066" s="214"/>
      <c r="AR1066" s="214"/>
      <c r="AS1066" s="214"/>
      <c r="AT1066" s="214"/>
      <c r="AU1066" s="214"/>
      <c r="AV1066" s="214"/>
      <c r="AW1066" s="214"/>
      <c r="AX1066" s="214"/>
      <c r="AY1066" s="214"/>
      <c r="AZ1066" s="214"/>
      <c r="BA1066" s="214"/>
      <c r="BB1066" s="214"/>
      <c r="BC1066" s="214"/>
      <c r="BD1066" s="214"/>
      <c r="BE1066" s="214"/>
      <c r="BF1066" s="214"/>
      <c r="BG1066" s="214"/>
      <c r="BH1066" s="214"/>
      <c r="BI1066" s="214"/>
      <c r="BJ1066" s="214"/>
      <c r="BK1066" s="214"/>
      <c r="BL1066" s="214"/>
      <c r="BM1066" s="214"/>
      <c r="BN1066" s="214"/>
      <c r="BO1066" s="214"/>
      <c r="BP1066" s="214"/>
      <c r="BQ1066" s="214"/>
    </row>
    <row r="1067" spans="1:69" x14ac:dyDescent="0.2">
      <c r="A1067" s="214"/>
      <c r="B1067" s="214"/>
      <c r="C1067" s="214"/>
      <c r="D1067" s="214"/>
      <c r="E1067" s="214"/>
      <c r="F1067" s="214"/>
      <c r="G1067" s="214"/>
      <c r="H1067" s="214"/>
      <c r="I1067" s="214"/>
      <c r="J1067" s="214"/>
      <c r="K1067" s="214"/>
      <c r="L1067" s="214"/>
      <c r="M1067" s="214"/>
      <c r="N1067" s="214"/>
      <c r="O1067" s="214"/>
      <c r="P1067" s="214"/>
      <c r="Q1067" s="214"/>
      <c r="R1067" s="214"/>
      <c r="S1067" s="214"/>
      <c r="T1067" s="214"/>
      <c r="U1067" s="214"/>
      <c r="V1067" s="214"/>
      <c r="W1067" s="214"/>
      <c r="X1067" s="214"/>
      <c r="Y1067" s="214"/>
      <c r="Z1067" s="214"/>
      <c r="AA1067" s="214"/>
      <c r="AB1067" s="214"/>
      <c r="AC1067" s="214"/>
      <c r="AD1067" s="214"/>
      <c r="AE1067" s="214"/>
      <c r="AF1067" s="214"/>
      <c r="AG1067" s="214"/>
      <c r="AH1067" s="214"/>
      <c r="AI1067" s="214"/>
      <c r="AJ1067" s="214"/>
      <c r="AK1067" s="214"/>
      <c r="AL1067" s="214"/>
      <c r="AM1067" s="214"/>
      <c r="AN1067" s="214"/>
      <c r="AO1067" s="214"/>
      <c r="AP1067" s="214"/>
      <c r="AQ1067" s="214"/>
      <c r="AR1067" s="214"/>
      <c r="AS1067" s="214"/>
      <c r="AT1067" s="214"/>
      <c r="AU1067" s="214"/>
      <c r="AV1067" s="214"/>
      <c r="AW1067" s="214"/>
      <c r="AX1067" s="214"/>
      <c r="AY1067" s="214"/>
      <c r="AZ1067" s="214"/>
      <c r="BA1067" s="214"/>
      <c r="BB1067" s="214"/>
      <c r="BC1067" s="214"/>
      <c r="BD1067" s="214"/>
      <c r="BE1067" s="214"/>
      <c r="BF1067" s="214"/>
      <c r="BG1067" s="214"/>
      <c r="BH1067" s="214"/>
      <c r="BI1067" s="214"/>
      <c r="BJ1067" s="214"/>
      <c r="BK1067" s="214"/>
      <c r="BL1067" s="214"/>
      <c r="BM1067" s="214"/>
      <c r="BN1067" s="214"/>
      <c r="BO1067" s="214"/>
      <c r="BP1067" s="214"/>
      <c r="BQ1067" s="214"/>
    </row>
    <row r="1068" spans="1:69" x14ac:dyDescent="0.2">
      <c r="A1068" s="214"/>
      <c r="B1068" s="214"/>
      <c r="C1068" s="214"/>
      <c r="D1068" s="214"/>
      <c r="E1068" s="214"/>
      <c r="F1068" s="214"/>
      <c r="G1068" s="214"/>
      <c r="H1068" s="214"/>
      <c r="I1068" s="214"/>
      <c r="J1068" s="214"/>
      <c r="K1068" s="214"/>
      <c r="L1068" s="214"/>
      <c r="M1068" s="214"/>
      <c r="N1068" s="214"/>
      <c r="O1068" s="214"/>
      <c r="P1068" s="214"/>
      <c r="Q1068" s="214"/>
      <c r="R1068" s="214"/>
      <c r="S1068" s="214"/>
      <c r="T1068" s="214"/>
      <c r="U1068" s="214"/>
      <c r="V1068" s="214"/>
      <c r="W1068" s="214"/>
      <c r="X1068" s="214"/>
      <c r="Y1068" s="214"/>
      <c r="Z1068" s="214"/>
      <c r="AA1068" s="214"/>
      <c r="AB1068" s="214"/>
      <c r="AC1068" s="214"/>
      <c r="AD1068" s="214"/>
      <c r="AE1068" s="214"/>
      <c r="AF1068" s="214"/>
      <c r="AG1068" s="214"/>
      <c r="AH1068" s="214"/>
      <c r="AI1068" s="214"/>
      <c r="AJ1068" s="214"/>
      <c r="AK1068" s="214"/>
      <c r="AL1068" s="214"/>
      <c r="AM1068" s="214"/>
      <c r="AN1068" s="214"/>
      <c r="AO1068" s="214"/>
      <c r="AP1068" s="214"/>
      <c r="AQ1068" s="214"/>
      <c r="AR1068" s="214"/>
      <c r="AS1068" s="214"/>
      <c r="AT1068" s="214"/>
      <c r="AU1068" s="214"/>
      <c r="AV1068" s="214"/>
      <c r="AW1068" s="214"/>
      <c r="AX1068" s="214"/>
      <c r="AY1068" s="214"/>
      <c r="AZ1068" s="214"/>
      <c r="BA1068" s="214"/>
      <c r="BB1068" s="214"/>
      <c r="BC1068" s="214"/>
      <c r="BD1068" s="214"/>
      <c r="BE1068" s="214"/>
      <c r="BF1068" s="214"/>
      <c r="BG1068" s="214"/>
      <c r="BH1068" s="214"/>
      <c r="BI1068" s="214"/>
      <c r="BJ1068" s="214"/>
      <c r="BK1068" s="214"/>
      <c r="BL1068" s="214"/>
      <c r="BM1068" s="214"/>
      <c r="BN1068" s="214"/>
      <c r="BO1068" s="214"/>
      <c r="BP1068" s="214"/>
      <c r="BQ1068" s="214"/>
    </row>
    <row r="1069" spans="1:69" x14ac:dyDescent="0.2">
      <c r="A1069" s="214"/>
      <c r="B1069" s="214"/>
      <c r="C1069" s="214"/>
      <c r="D1069" s="214"/>
      <c r="E1069" s="214"/>
      <c r="F1069" s="214"/>
      <c r="G1069" s="214"/>
      <c r="H1069" s="214"/>
      <c r="I1069" s="214"/>
      <c r="J1069" s="214"/>
      <c r="K1069" s="214"/>
      <c r="L1069" s="214"/>
      <c r="M1069" s="214"/>
      <c r="N1069" s="214"/>
      <c r="O1069" s="214"/>
      <c r="P1069" s="214"/>
      <c r="Q1069" s="214"/>
      <c r="R1069" s="214"/>
      <c r="S1069" s="214"/>
      <c r="T1069" s="214"/>
      <c r="U1069" s="214"/>
      <c r="V1069" s="214"/>
      <c r="W1069" s="214"/>
      <c r="X1069" s="214"/>
      <c r="Y1069" s="214"/>
      <c r="Z1069" s="214"/>
      <c r="AA1069" s="214"/>
      <c r="AB1069" s="214"/>
      <c r="AC1069" s="214"/>
      <c r="AD1069" s="214"/>
      <c r="AE1069" s="214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214"/>
      <c r="AT1069" s="214"/>
      <c r="AU1069" s="214"/>
      <c r="AV1069" s="214"/>
      <c r="AW1069" s="214"/>
      <c r="AX1069" s="214"/>
      <c r="AY1069" s="214"/>
      <c r="AZ1069" s="214"/>
      <c r="BA1069" s="214"/>
      <c r="BB1069" s="214"/>
      <c r="BC1069" s="214"/>
      <c r="BD1069" s="214"/>
      <c r="BE1069" s="214"/>
      <c r="BF1069" s="214"/>
      <c r="BG1069" s="214"/>
      <c r="BH1069" s="214"/>
      <c r="BI1069" s="214"/>
      <c r="BJ1069" s="214"/>
      <c r="BK1069" s="214"/>
      <c r="BL1069" s="214"/>
      <c r="BM1069" s="214"/>
      <c r="BN1069" s="214"/>
      <c r="BO1069" s="214"/>
      <c r="BP1069" s="214"/>
      <c r="BQ1069" s="214"/>
    </row>
    <row r="1070" spans="1:69" x14ac:dyDescent="0.2">
      <c r="A1070" s="214"/>
      <c r="B1070" s="214"/>
      <c r="C1070" s="214"/>
      <c r="D1070" s="214"/>
      <c r="E1070" s="214"/>
      <c r="F1070" s="214"/>
      <c r="G1070" s="214"/>
      <c r="H1070" s="214"/>
      <c r="I1070" s="214"/>
      <c r="J1070" s="214"/>
      <c r="K1070" s="214"/>
      <c r="L1070" s="214"/>
      <c r="M1070" s="214"/>
      <c r="N1070" s="214"/>
      <c r="O1070" s="214"/>
      <c r="P1070" s="214"/>
      <c r="Q1070" s="214"/>
      <c r="R1070" s="214"/>
      <c r="S1070" s="214"/>
      <c r="T1070" s="214"/>
      <c r="U1070" s="214"/>
      <c r="V1070" s="214"/>
      <c r="W1070" s="214"/>
      <c r="X1070" s="214"/>
      <c r="Y1070" s="214"/>
      <c r="Z1070" s="214"/>
      <c r="AA1070" s="214"/>
      <c r="AB1070" s="214"/>
      <c r="AC1070" s="214"/>
      <c r="AD1070" s="214"/>
      <c r="AE1070" s="214"/>
      <c r="AF1070" s="214"/>
      <c r="AG1070" s="214"/>
      <c r="AH1070" s="214"/>
      <c r="AI1070" s="214"/>
      <c r="AJ1070" s="214"/>
      <c r="AK1070" s="214"/>
      <c r="AL1070" s="214"/>
      <c r="AM1070" s="214"/>
      <c r="AN1070" s="214"/>
      <c r="AO1070" s="214"/>
      <c r="AP1070" s="214"/>
      <c r="AQ1070" s="214"/>
      <c r="AR1070" s="214"/>
      <c r="AS1070" s="214"/>
      <c r="AT1070" s="214"/>
      <c r="AU1070" s="214"/>
      <c r="AV1070" s="214"/>
      <c r="AW1070" s="214"/>
      <c r="AX1070" s="214"/>
      <c r="AY1070" s="214"/>
      <c r="AZ1070" s="214"/>
      <c r="BA1070" s="214"/>
      <c r="BB1070" s="214"/>
      <c r="BC1070" s="214"/>
      <c r="BD1070" s="214"/>
      <c r="BE1070" s="214"/>
      <c r="BF1070" s="214"/>
      <c r="BG1070" s="214"/>
      <c r="BH1070" s="214"/>
      <c r="BI1070" s="214"/>
      <c r="BJ1070" s="214"/>
      <c r="BK1070" s="214"/>
      <c r="BL1070" s="214"/>
      <c r="BM1070" s="214"/>
      <c r="BN1070" s="214"/>
      <c r="BO1070" s="214"/>
      <c r="BP1070" s="214"/>
      <c r="BQ1070" s="214"/>
    </row>
    <row r="1071" spans="1:69" x14ac:dyDescent="0.2">
      <c r="A1071" s="214"/>
      <c r="B1071" s="214"/>
      <c r="C1071" s="214"/>
      <c r="D1071" s="214"/>
      <c r="E1071" s="214"/>
      <c r="F1071" s="214"/>
      <c r="G1071" s="214"/>
      <c r="H1071" s="214"/>
      <c r="I1071" s="214"/>
      <c r="J1071" s="214"/>
      <c r="K1071" s="214"/>
      <c r="L1071" s="214"/>
      <c r="M1071" s="214"/>
      <c r="N1071" s="214"/>
      <c r="O1071" s="214"/>
      <c r="P1071" s="214"/>
      <c r="Q1071" s="214"/>
      <c r="R1071" s="214"/>
      <c r="S1071" s="214"/>
      <c r="T1071" s="214"/>
      <c r="U1071" s="214"/>
      <c r="V1071" s="214"/>
      <c r="W1071" s="214"/>
      <c r="X1071" s="214"/>
      <c r="Y1071" s="214"/>
      <c r="Z1071" s="214"/>
      <c r="AA1071" s="214"/>
      <c r="AB1071" s="214"/>
      <c r="AC1071" s="214"/>
      <c r="AD1071" s="214"/>
      <c r="AE1071" s="214"/>
      <c r="AF1071" s="214"/>
      <c r="AG1071" s="214"/>
      <c r="AH1071" s="214"/>
      <c r="AI1071" s="214"/>
      <c r="AJ1071" s="214"/>
      <c r="AK1071" s="214"/>
      <c r="AL1071" s="214"/>
      <c r="AM1071" s="214"/>
      <c r="AN1071" s="214"/>
      <c r="AO1071" s="214"/>
      <c r="AP1071" s="214"/>
      <c r="AQ1071" s="214"/>
      <c r="AR1071" s="214"/>
      <c r="AS1071" s="214"/>
      <c r="AT1071" s="214"/>
      <c r="AU1071" s="214"/>
      <c r="AV1071" s="214"/>
      <c r="AW1071" s="214"/>
      <c r="AX1071" s="214"/>
      <c r="AY1071" s="214"/>
      <c r="AZ1071" s="214"/>
      <c r="BA1071" s="214"/>
      <c r="BB1071" s="214"/>
      <c r="BC1071" s="214"/>
      <c r="BD1071" s="214"/>
      <c r="BE1071" s="214"/>
      <c r="BF1071" s="214"/>
      <c r="BG1071" s="214"/>
      <c r="BH1071" s="214"/>
      <c r="BI1071" s="214"/>
      <c r="BJ1071" s="214"/>
      <c r="BK1071" s="214"/>
      <c r="BL1071" s="214"/>
      <c r="BM1071" s="214"/>
      <c r="BN1071" s="214"/>
      <c r="BO1071" s="214"/>
      <c r="BP1071" s="214"/>
      <c r="BQ1071" s="214"/>
    </row>
    <row r="1072" spans="1:69" x14ac:dyDescent="0.2">
      <c r="A1072" s="214"/>
      <c r="B1072" s="214"/>
      <c r="C1072" s="214"/>
      <c r="D1072" s="214"/>
      <c r="E1072" s="214"/>
      <c r="F1072" s="214"/>
      <c r="G1072" s="214"/>
      <c r="H1072" s="214"/>
      <c r="I1072" s="214"/>
      <c r="J1072" s="214"/>
      <c r="K1072" s="214"/>
      <c r="L1072" s="214"/>
      <c r="M1072" s="214"/>
      <c r="N1072" s="214"/>
      <c r="O1072" s="214"/>
      <c r="P1072" s="214"/>
      <c r="Q1072" s="214"/>
      <c r="R1072" s="214"/>
      <c r="S1072" s="214"/>
      <c r="T1072" s="214"/>
      <c r="U1072" s="214"/>
      <c r="V1072" s="214"/>
      <c r="W1072" s="214"/>
      <c r="X1072" s="214"/>
      <c r="Y1072" s="214"/>
      <c r="Z1072" s="214"/>
      <c r="AA1072" s="214"/>
      <c r="AB1072" s="214"/>
      <c r="AC1072" s="214"/>
      <c r="AD1072" s="214"/>
      <c r="AE1072" s="214"/>
      <c r="AF1072" s="214"/>
      <c r="AG1072" s="214"/>
      <c r="AH1072" s="214"/>
      <c r="AI1072" s="214"/>
      <c r="AJ1072" s="214"/>
      <c r="AK1072" s="214"/>
      <c r="AL1072" s="214"/>
      <c r="AM1072" s="214"/>
      <c r="AN1072" s="214"/>
      <c r="AO1072" s="214"/>
      <c r="AP1072" s="214"/>
      <c r="AQ1072" s="214"/>
      <c r="AR1072" s="214"/>
      <c r="AS1072" s="214"/>
      <c r="AT1072" s="214"/>
      <c r="AU1072" s="214"/>
      <c r="AV1072" s="214"/>
      <c r="AW1072" s="214"/>
      <c r="AX1072" s="214"/>
      <c r="AY1072" s="214"/>
      <c r="AZ1072" s="214"/>
      <c r="BA1072" s="214"/>
      <c r="BB1072" s="214"/>
      <c r="BC1072" s="214"/>
      <c r="BD1072" s="214"/>
      <c r="BE1072" s="214"/>
      <c r="BF1072" s="214"/>
      <c r="BG1072" s="214"/>
      <c r="BH1072" s="214"/>
      <c r="BI1072" s="214"/>
      <c r="BJ1072" s="214"/>
      <c r="BK1072" s="214"/>
      <c r="BL1072" s="214"/>
      <c r="BM1072" s="214"/>
      <c r="BN1072" s="214"/>
      <c r="BO1072" s="214"/>
      <c r="BP1072" s="214"/>
      <c r="BQ1072" s="214"/>
    </row>
    <row r="1073" spans="1:69" x14ac:dyDescent="0.2">
      <c r="A1073" s="214"/>
      <c r="B1073" s="214"/>
      <c r="C1073" s="214"/>
      <c r="D1073" s="214"/>
      <c r="E1073" s="214"/>
      <c r="F1073" s="214"/>
      <c r="G1073" s="214"/>
      <c r="H1073" s="214"/>
      <c r="I1073" s="214"/>
      <c r="J1073" s="214"/>
      <c r="K1073" s="214"/>
      <c r="L1073" s="214"/>
      <c r="M1073" s="214"/>
      <c r="N1073" s="214"/>
      <c r="O1073" s="214"/>
      <c r="P1073" s="214"/>
      <c r="Q1073" s="214"/>
      <c r="R1073" s="214"/>
      <c r="S1073" s="214"/>
      <c r="T1073" s="214"/>
      <c r="U1073" s="214"/>
      <c r="V1073" s="214"/>
      <c r="W1073" s="214"/>
      <c r="X1073" s="214"/>
      <c r="Y1073" s="214"/>
      <c r="Z1073" s="214"/>
      <c r="AA1073" s="214"/>
      <c r="AB1073" s="214"/>
      <c r="AC1073" s="214"/>
      <c r="AD1073" s="214"/>
      <c r="AE1073" s="214"/>
      <c r="AF1073" s="214"/>
      <c r="AG1073" s="214"/>
      <c r="AH1073" s="214"/>
      <c r="AI1073" s="214"/>
      <c r="AJ1073" s="214"/>
      <c r="AK1073" s="214"/>
      <c r="AL1073" s="214"/>
      <c r="AM1073" s="214"/>
      <c r="AN1073" s="214"/>
      <c r="AO1073" s="214"/>
      <c r="AP1073" s="214"/>
      <c r="AQ1073" s="214"/>
      <c r="AR1073" s="214"/>
      <c r="AS1073" s="214"/>
      <c r="AT1073" s="214"/>
      <c r="AU1073" s="214"/>
      <c r="AV1073" s="214"/>
      <c r="AW1073" s="214"/>
      <c r="AX1073" s="214"/>
      <c r="AY1073" s="214"/>
      <c r="AZ1073" s="214"/>
      <c r="BA1073" s="214"/>
      <c r="BB1073" s="214"/>
      <c r="BC1073" s="214"/>
      <c r="BD1073" s="214"/>
      <c r="BE1073" s="214"/>
      <c r="BF1073" s="214"/>
      <c r="BG1073" s="214"/>
      <c r="BH1073" s="214"/>
      <c r="BI1073" s="214"/>
      <c r="BJ1073" s="214"/>
      <c r="BK1073" s="214"/>
      <c r="BL1073" s="214"/>
      <c r="BM1073" s="214"/>
      <c r="BN1073" s="214"/>
      <c r="BO1073" s="214"/>
      <c r="BP1073" s="214"/>
      <c r="BQ1073" s="214"/>
    </row>
    <row r="1074" spans="1:69" x14ac:dyDescent="0.2">
      <c r="A1074" s="214"/>
      <c r="B1074" s="214"/>
      <c r="C1074" s="214"/>
      <c r="D1074" s="214"/>
      <c r="E1074" s="214"/>
      <c r="F1074" s="214"/>
      <c r="G1074" s="214"/>
      <c r="H1074" s="214"/>
      <c r="I1074" s="214"/>
      <c r="J1074" s="214"/>
      <c r="K1074" s="214"/>
      <c r="L1074" s="214"/>
      <c r="M1074" s="214"/>
      <c r="N1074" s="214"/>
      <c r="O1074" s="214"/>
      <c r="P1074" s="214"/>
      <c r="Q1074" s="214"/>
      <c r="R1074" s="214"/>
      <c r="S1074" s="214"/>
      <c r="T1074" s="214"/>
      <c r="U1074" s="214"/>
      <c r="V1074" s="214"/>
      <c r="W1074" s="214"/>
      <c r="X1074" s="214"/>
      <c r="Y1074" s="214"/>
      <c r="Z1074" s="214"/>
      <c r="AA1074" s="214"/>
      <c r="AB1074" s="214"/>
      <c r="AC1074" s="214"/>
      <c r="AD1074" s="214"/>
      <c r="AE1074" s="214"/>
      <c r="AF1074" s="214"/>
      <c r="AG1074" s="214"/>
      <c r="AH1074" s="214"/>
      <c r="AI1074" s="214"/>
      <c r="AJ1074" s="214"/>
      <c r="AK1074" s="214"/>
      <c r="AL1074" s="214"/>
      <c r="AM1074" s="214"/>
      <c r="AN1074" s="214"/>
      <c r="AO1074" s="214"/>
      <c r="AP1074" s="214"/>
      <c r="AQ1074" s="214"/>
      <c r="AR1074" s="214"/>
      <c r="AS1074" s="214"/>
      <c r="AT1074" s="214"/>
      <c r="AU1074" s="214"/>
      <c r="AV1074" s="214"/>
      <c r="AW1074" s="214"/>
      <c r="AX1074" s="214"/>
      <c r="AY1074" s="214"/>
      <c r="AZ1074" s="214"/>
      <c r="BA1074" s="214"/>
      <c r="BB1074" s="214"/>
      <c r="BC1074" s="214"/>
      <c r="BD1074" s="214"/>
      <c r="BE1074" s="214"/>
      <c r="BF1074" s="214"/>
      <c r="BG1074" s="214"/>
      <c r="BH1074" s="214"/>
      <c r="BI1074" s="214"/>
      <c r="BJ1074" s="214"/>
      <c r="BK1074" s="214"/>
      <c r="BL1074" s="214"/>
      <c r="BM1074" s="214"/>
      <c r="BN1074" s="214"/>
      <c r="BO1074" s="214"/>
      <c r="BP1074" s="214"/>
      <c r="BQ1074" s="214"/>
    </row>
    <row r="1075" spans="1:69" x14ac:dyDescent="0.2">
      <c r="A1075" s="214"/>
      <c r="B1075" s="214"/>
      <c r="C1075" s="214"/>
      <c r="D1075" s="214"/>
      <c r="E1075" s="214"/>
      <c r="F1075" s="214"/>
      <c r="G1075" s="214"/>
      <c r="H1075" s="214"/>
      <c r="I1075" s="214"/>
      <c r="J1075" s="214"/>
      <c r="K1075" s="214"/>
      <c r="L1075" s="214"/>
      <c r="M1075" s="214"/>
      <c r="N1075" s="214"/>
      <c r="O1075" s="214"/>
      <c r="P1075" s="214"/>
      <c r="Q1075" s="214"/>
      <c r="R1075" s="214"/>
      <c r="S1075" s="214"/>
      <c r="T1075" s="214"/>
      <c r="U1075" s="214"/>
      <c r="V1075" s="214"/>
      <c r="W1075" s="214"/>
      <c r="X1075" s="214"/>
      <c r="Y1075" s="214"/>
      <c r="Z1075" s="214"/>
      <c r="AA1075" s="214"/>
      <c r="AB1075" s="214"/>
      <c r="AC1075" s="214"/>
      <c r="AD1075" s="214"/>
      <c r="AE1075" s="214"/>
      <c r="AF1075" s="214"/>
      <c r="AG1075" s="214"/>
      <c r="AH1075" s="214"/>
      <c r="AI1075" s="214"/>
      <c r="AJ1075" s="214"/>
      <c r="AK1075" s="214"/>
      <c r="AL1075" s="214"/>
      <c r="AM1075" s="214"/>
      <c r="AN1075" s="214"/>
      <c r="AO1075" s="214"/>
      <c r="AP1075" s="214"/>
      <c r="AQ1075" s="214"/>
      <c r="AR1075" s="214"/>
      <c r="AS1075" s="214"/>
      <c r="AT1075" s="214"/>
      <c r="AU1075" s="214"/>
      <c r="AV1075" s="214"/>
      <c r="AW1075" s="214"/>
      <c r="AX1075" s="214"/>
      <c r="AY1075" s="214"/>
      <c r="AZ1075" s="214"/>
      <c r="BA1075" s="214"/>
      <c r="BB1075" s="214"/>
      <c r="BC1075" s="214"/>
      <c r="BD1075" s="214"/>
      <c r="BE1075" s="214"/>
      <c r="BF1075" s="214"/>
      <c r="BG1075" s="214"/>
      <c r="BH1075" s="214"/>
      <c r="BI1075" s="214"/>
      <c r="BJ1075" s="214"/>
      <c r="BK1075" s="214"/>
      <c r="BL1075" s="214"/>
      <c r="BM1075" s="214"/>
      <c r="BN1075" s="214"/>
      <c r="BO1075" s="214"/>
      <c r="BP1075" s="214"/>
      <c r="BQ1075" s="214"/>
    </row>
    <row r="1076" spans="1:69" x14ac:dyDescent="0.2">
      <c r="A1076" s="214"/>
      <c r="B1076" s="214"/>
      <c r="C1076" s="214"/>
      <c r="D1076" s="214"/>
      <c r="E1076" s="214"/>
      <c r="F1076" s="214"/>
      <c r="G1076" s="214"/>
      <c r="H1076" s="214"/>
      <c r="I1076" s="214"/>
      <c r="J1076" s="214"/>
      <c r="K1076" s="214"/>
      <c r="L1076" s="214"/>
      <c r="M1076" s="214"/>
      <c r="N1076" s="214"/>
      <c r="O1076" s="214"/>
      <c r="P1076" s="214"/>
      <c r="Q1076" s="214"/>
      <c r="R1076" s="214"/>
      <c r="S1076" s="214"/>
      <c r="T1076" s="214"/>
      <c r="U1076" s="214"/>
      <c r="V1076" s="214"/>
      <c r="W1076" s="214"/>
      <c r="X1076" s="214"/>
      <c r="Y1076" s="214"/>
      <c r="Z1076" s="214"/>
      <c r="AA1076" s="214"/>
      <c r="AB1076" s="214"/>
      <c r="AC1076" s="214"/>
      <c r="AD1076" s="214"/>
      <c r="AE1076" s="214"/>
      <c r="AF1076" s="214"/>
      <c r="AG1076" s="214"/>
      <c r="AH1076" s="214"/>
      <c r="AI1076" s="214"/>
      <c r="AJ1076" s="214"/>
      <c r="AK1076" s="214"/>
      <c r="AL1076" s="214"/>
      <c r="AM1076" s="214"/>
      <c r="AN1076" s="214"/>
      <c r="AO1076" s="214"/>
      <c r="AP1076" s="214"/>
      <c r="AQ1076" s="214"/>
      <c r="AR1076" s="214"/>
      <c r="AS1076" s="214"/>
      <c r="AT1076" s="214"/>
      <c r="AU1076" s="214"/>
      <c r="AV1076" s="214"/>
      <c r="AW1076" s="214"/>
      <c r="AX1076" s="214"/>
      <c r="AY1076" s="214"/>
      <c r="AZ1076" s="214"/>
      <c r="BA1076" s="214"/>
      <c r="BB1076" s="214"/>
      <c r="BC1076" s="214"/>
      <c r="BD1076" s="214"/>
      <c r="BE1076" s="214"/>
      <c r="BF1076" s="214"/>
      <c r="BG1076" s="214"/>
      <c r="BH1076" s="214"/>
      <c r="BI1076" s="214"/>
      <c r="BJ1076" s="214"/>
      <c r="BK1076" s="214"/>
      <c r="BL1076" s="214"/>
      <c r="BM1076" s="214"/>
      <c r="BN1076" s="214"/>
      <c r="BO1076" s="214"/>
      <c r="BP1076" s="214"/>
      <c r="BQ1076" s="214"/>
    </row>
    <row r="1077" spans="1:69" x14ac:dyDescent="0.2">
      <c r="A1077" s="214"/>
      <c r="B1077" s="214"/>
      <c r="C1077" s="214"/>
      <c r="D1077" s="214"/>
      <c r="E1077" s="214"/>
      <c r="F1077" s="214"/>
      <c r="G1077" s="214"/>
      <c r="H1077" s="214"/>
      <c r="I1077" s="214"/>
      <c r="J1077" s="214"/>
      <c r="K1077" s="214"/>
      <c r="L1077" s="214"/>
      <c r="M1077" s="214"/>
      <c r="N1077" s="214"/>
      <c r="O1077" s="214"/>
      <c r="P1077" s="214"/>
      <c r="Q1077" s="214"/>
      <c r="R1077" s="214"/>
      <c r="S1077" s="214"/>
      <c r="T1077" s="214"/>
      <c r="U1077" s="214"/>
      <c r="V1077" s="214"/>
      <c r="W1077" s="214"/>
      <c r="X1077" s="214"/>
      <c r="Y1077" s="214"/>
      <c r="Z1077" s="214"/>
      <c r="AA1077" s="214"/>
      <c r="AB1077" s="214"/>
      <c r="AC1077" s="214"/>
      <c r="AD1077" s="214"/>
      <c r="AE1077" s="214"/>
      <c r="AF1077" s="214"/>
      <c r="AG1077" s="214"/>
      <c r="AH1077" s="214"/>
      <c r="AI1077" s="214"/>
      <c r="AJ1077" s="214"/>
      <c r="AK1077" s="214"/>
      <c r="AL1077" s="214"/>
      <c r="AM1077" s="214"/>
      <c r="AN1077" s="214"/>
      <c r="AO1077" s="214"/>
      <c r="AP1077" s="214"/>
      <c r="AQ1077" s="214"/>
      <c r="AR1077" s="214"/>
      <c r="AS1077" s="214"/>
      <c r="AT1077" s="214"/>
      <c r="AU1077" s="214"/>
      <c r="AV1077" s="214"/>
      <c r="AW1077" s="214"/>
      <c r="AX1077" s="214"/>
      <c r="AY1077" s="214"/>
      <c r="AZ1077" s="214"/>
      <c r="BA1077" s="214"/>
      <c r="BB1077" s="214"/>
      <c r="BC1077" s="214"/>
      <c r="BD1077" s="214"/>
      <c r="BE1077" s="214"/>
      <c r="BF1077" s="214"/>
      <c r="BG1077" s="214"/>
      <c r="BH1077" s="214"/>
      <c r="BI1077" s="214"/>
      <c r="BJ1077" s="214"/>
      <c r="BK1077" s="214"/>
      <c r="BL1077" s="214"/>
      <c r="BM1077" s="214"/>
      <c r="BN1077" s="214"/>
      <c r="BO1077" s="214"/>
      <c r="BP1077" s="214"/>
      <c r="BQ1077" s="214"/>
    </row>
    <row r="1078" spans="1:69" x14ac:dyDescent="0.2">
      <c r="A1078" s="214"/>
      <c r="B1078" s="214"/>
      <c r="C1078" s="214"/>
      <c r="D1078" s="214"/>
      <c r="E1078" s="214"/>
      <c r="F1078" s="214"/>
      <c r="G1078" s="214"/>
      <c r="H1078" s="214"/>
      <c r="I1078" s="214"/>
      <c r="J1078" s="214"/>
      <c r="K1078" s="214"/>
      <c r="L1078" s="214"/>
      <c r="M1078" s="214"/>
      <c r="N1078" s="214"/>
      <c r="O1078" s="214"/>
      <c r="P1078" s="214"/>
      <c r="Q1078" s="214"/>
      <c r="R1078" s="214"/>
      <c r="S1078" s="214"/>
      <c r="T1078" s="214"/>
      <c r="U1078" s="214"/>
      <c r="V1078" s="214"/>
      <c r="W1078" s="214"/>
      <c r="X1078" s="214"/>
      <c r="Y1078" s="214"/>
      <c r="Z1078" s="214"/>
      <c r="AA1078" s="214"/>
      <c r="AB1078" s="214"/>
      <c r="AC1078" s="214"/>
      <c r="AD1078" s="214"/>
      <c r="AE1078" s="214"/>
      <c r="AF1078" s="214"/>
      <c r="AG1078" s="214"/>
      <c r="AH1078" s="214"/>
      <c r="AI1078" s="214"/>
      <c r="AJ1078" s="214"/>
      <c r="AK1078" s="214"/>
      <c r="AL1078" s="214"/>
      <c r="AM1078" s="214"/>
      <c r="AN1078" s="214"/>
      <c r="AO1078" s="214"/>
      <c r="AP1078" s="214"/>
      <c r="AQ1078" s="214"/>
      <c r="AR1078" s="214"/>
      <c r="AS1078" s="214"/>
      <c r="AT1078" s="214"/>
      <c r="AU1078" s="214"/>
      <c r="AV1078" s="214"/>
      <c r="AW1078" s="214"/>
      <c r="AX1078" s="214"/>
      <c r="AY1078" s="214"/>
      <c r="AZ1078" s="214"/>
      <c r="BA1078" s="214"/>
      <c r="BB1078" s="214"/>
      <c r="BC1078" s="214"/>
      <c r="BD1078" s="214"/>
      <c r="BE1078" s="214"/>
      <c r="BF1078" s="214"/>
      <c r="BG1078" s="214"/>
      <c r="BH1078" s="214"/>
      <c r="BI1078" s="214"/>
      <c r="BJ1078" s="214"/>
      <c r="BK1078" s="214"/>
      <c r="BL1078" s="214"/>
      <c r="BM1078" s="214"/>
      <c r="BN1078" s="214"/>
      <c r="BO1078" s="214"/>
      <c r="BP1078" s="214"/>
      <c r="BQ1078" s="214"/>
    </row>
    <row r="1079" spans="1:69" x14ac:dyDescent="0.2">
      <c r="A1079" s="214"/>
      <c r="B1079" s="214"/>
      <c r="C1079" s="214"/>
      <c r="D1079" s="214"/>
      <c r="E1079" s="214"/>
      <c r="F1079" s="214"/>
      <c r="G1079" s="214"/>
      <c r="H1079" s="214"/>
      <c r="I1079" s="214"/>
      <c r="J1079" s="214"/>
      <c r="K1079" s="214"/>
      <c r="L1079" s="214"/>
      <c r="M1079" s="214"/>
      <c r="N1079" s="214"/>
      <c r="O1079" s="214"/>
      <c r="P1079" s="214"/>
      <c r="Q1079" s="214"/>
      <c r="R1079" s="214"/>
      <c r="S1079" s="214"/>
      <c r="T1079" s="214"/>
      <c r="U1079" s="214"/>
      <c r="V1079" s="214"/>
      <c r="W1079" s="214"/>
      <c r="X1079" s="214"/>
      <c r="Y1079" s="214"/>
      <c r="Z1079" s="214"/>
      <c r="AA1079" s="214"/>
      <c r="AB1079" s="214"/>
      <c r="AC1079" s="214"/>
      <c r="AD1079" s="214"/>
      <c r="AE1079" s="214"/>
      <c r="AF1079" s="214"/>
      <c r="AG1079" s="214"/>
      <c r="AH1079" s="214"/>
      <c r="AI1079" s="214"/>
      <c r="AJ1079" s="214"/>
      <c r="AK1079" s="214"/>
      <c r="AL1079" s="214"/>
      <c r="AM1079" s="214"/>
      <c r="AN1079" s="214"/>
      <c r="AO1079" s="214"/>
      <c r="AP1079" s="214"/>
      <c r="AQ1079" s="214"/>
      <c r="AR1079" s="214"/>
      <c r="AS1079" s="214"/>
      <c r="AT1079" s="214"/>
      <c r="AU1079" s="214"/>
      <c r="AV1079" s="214"/>
      <c r="AW1079" s="214"/>
      <c r="AX1079" s="214"/>
      <c r="AY1079" s="214"/>
      <c r="AZ1079" s="214"/>
      <c r="BA1079" s="214"/>
      <c r="BB1079" s="214"/>
      <c r="BC1079" s="214"/>
      <c r="BD1079" s="214"/>
      <c r="BE1079" s="214"/>
      <c r="BF1079" s="214"/>
      <c r="BG1079" s="214"/>
      <c r="BH1079" s="214"/>
      <c r="BI1079" s="214"/>
      <c r="BJ1079" s="214"/>
      <c r="BK1079" s="214"/>
      <c r="BL1079" s="214"/>
      <c r="BM1079" s="214"/>
      <c r="BN1079" s="214"/>
      <c r="BO1079" s="214"/>
      <c r="BP1079" s="214"/>
      <c r="BQ1079" s="214"/>
    </row>
    <row r="1080" spans="1:69" x14ac:dyDescent="0.2">
      <c r="A1080" s="214"/>
      <c r="B1080" s="214"/>
      <c r="C1080" s="214"/>
      <c r="D1080" s="214"/>
      <c r="E1080" s="214"/>
      <c r="F1080" s="214"/>
      <c r="G1080" s="214"/>
      <c r="H1080" s="214"/>
      <c r="I1080" s="214"/>
      <c r="J1080" s="214"/>
      <c r="K1080" s="214"/>
      <c r="L1080" s="214"/>
      <c r="M1080" s="214"/>
      <c r="N1080" s="214"/>
      <c r="O1080" s="214"/>
      <c r="P1080" s="214"/>
      <c r="Q1080" s="214"/>
      <c r="R1080" s="214"/>
      <c r="S1080" s="214"/>
      <c r="T1080" s="214"/>
      <c r="U1080" s="214"/>
      <c r="V1080" s="214"/>
      <c r="W1080" s="214"/>
      <c r="X1080" s="214"/>
      <c r="Y1080" s="214"/>
      <c r="Z1080" s="214"/>
      <c r="AA1080" s="214"/>
      <c r="AB1080" s="214"/>
      <c r="AC1080" s="214"/>
      <c r="AD1080" s="214"/>
      <c r="AE1080" s="214"/>
      <c r="AF1080" s="214"/>
      <c r="AG1080" s="214"/>
      <c r="AH1080" s="214"/>
      <c r="AI1080" s="214"/>
      <c r="AJ1080" s="214"/>
      <c r="AK1080" s="214"/>
      <c r="AL1080" s="214"/>
      <c r="AM1080" s="214"/>
      <c r="AN1080" s="214"/>
      <c r="AO1080" s="214"/>
      <c r="AP1080" s="214"/>
      <c r="AQ1080" s="214"/>
      <c r="AR1080" s="214"/>
      <c r="AS1080" s="214"/>
      <c r="AT1080" s="214"/>
      <c r="AU1080" s="214"/>
      <c r="AV1080" s="214"/>
      <c r="AW1080" s="214"/>
      <c r="AX1080" s="214"/>
      <c r="AY1080" s="214"/>
      <c r="AZ1080" s="214"/>
      <c r="BA1080" s="214"/>
      <c r="BB1080" s="214"/>
      <c r="BC1080" s="214"/>
      <c r="BD1080" s="214"/>
      <c r="BE1080" s="214"/>
      <c r="BF1080" s="214"/>
      <c r="BG1080" s="214"/>
      <c r="BH1080" s="214"/>
      <c r="BI1080" s="214"/>
      <c r="BJ1080" s="214"/>
      <c r="BK1080" s="214"/>
      <c r="BL1080" s="214"/>
      <c r="BM1080" s="214"/>
      <c r="BN1080" s="214"/>
      <c r="BO1080" s="214"/>
      <c r="BP1080" s="214"/>
      <c r="BQ1080" s="214"/>
    </row>
    <row r="1081" spans="1:69" x14ac:dyDescent="0.2">
      <c r="A1081" s="214"/>
      <c r="B1081" s="214"/>
      <c r="C1081" s="214"/>
      <c r="D1081" s="214"/>
      <c r="E1081" s="214"/>
      <c r="F1081" s="214"/>
      <c r="G1081" s="214"/>
      <c r="H1081" s="214"/>
      <c r="I1081" s="214"/>
      <c r="J1081" s="214"/>
      <c r="K1081" s="214"/>
      <c r="L1081" s="214"/>
      <c r="M1081" s="214"/>
      <c r="N1081" s="214"/>
      <c r="O1081" s="214"/>
      <c r="P1081" s="214"/>
      <c r="Q1081" s="214"/>
      <c r="R1081" s="214"/>
      <c r="S1081" s="214"/>
      <c r="T1081" s="214"/>
      <c r="U1081" s="214"/>
      <c r="V1081" s="214"/>
      <c r="W1081" s="214"/>
      <c r="X1081" s="214"/>
      <c r="Y1081" s="214"/>
      <c r="Z1081" s="214"/>
      <c r="AA1081" s="214"/>
      <c r="AB1081" s="214"/>
      <c r="AC1081" s="214"/>
      <c r="AD1081" s="214"/>
      <c r="AE1081" s="214"/>
      <c r="AF1081" s="214"/>
      <c r="AG1081" s="214"/>
      <c r="AH1081" s="214"/>
      <c r="AI1081" s="214"/>
      <c r="AJ1081" s="214"/>
      <c r="AK1081" s="214"/>
      <c r="AL1081" s="214"/>
      <c r="AM1081" s="214"/>
      <c r="AN1081" s="214"/>
      <c r="AO1081" s="214"/>
      <c r="AP1081" s="214"/>
      <c r="AQ1081" s="214"/>
      <c r="AR1081" s="214"/>
      <c r="AS1081" s="214"/>
      <c r="AT1081" s="214"/>
      <c r="AU1081" s="214"/>
      <c r="AV1081" s="214"/>
      <c r="AW1081" s="214"/>
      <c r="AX1081" s="214"/>
      <c r="AY1081" s="214"/>
      <c r="AZ1081" s="214"/>
      <c r="BA1081" s="214"/>
      <c r="BB1081" s="214"/>
      <c r="BC1081" s="214"/>
      <c r="BD1081" s="214"/>
      <c r="BE1081" s="214"/>
      <c r="BF1081" s="214"/>
      <c r="BG1081" s="214"/>
      <c r="BH1081" s="214"/>
      <c r="BI1081" s="214"/>
      <c r="BJ1081" s="214"/>
      <c r="BK1081" s="214"/>
      <c r="BL1081" s="214"/>
      <c r="BM1081" s="214"/>
      <c r="BN1081" s="214"/>
      <c r="BO1081" s="214"/>
      <c r="BP1081" s="214"/>
      <c r="BQ1081" s="214"/>
    </row>
    <row r="1082" spans="1:69" x14ac:dyDescent="0.2">
      <c r="A1082" s="214"/>
      <c r="B1082" s="214"/>
      <c r="C1082" s="214"/>
      <c r="D1082" s="214"/>
      <c r="E1082" s="214"/>
      <c r="F1082" s="214"/>
      <c r="G1082" s="214"/>
      <c r="H1082" s="214"/>
      <c r="I1082" s="214"/>
      <c r="J1082" s="214"/>
      <c r="K1082" s="214"/>
      <c r="L1082" s="214"/>
      <c r="M1082" s="214"/>
      <c r="N1082" s="214"/>
      <c r="O1082" s="214"/>
      <c r="P1082" s="214"/>
      <c r="Q1082" s="214"/>
      <c r="R1082" s="214"/>
      <c r="S1082" s="214"/>
      <c r="T1082" s="214"/>
      <c r="U1082" s="214"/>
      <c r="V1082" s="214"/>
      <c r="W1082" s="214"/>
      <c r="X1082" s="214"/>
      <c r="Y1082" s="214"/>
      <c r="Z1082" s="214"/>
      <c r="AA1082" s="214"/>
      <c r="AB1082" s="214"/>
      <c r="AC1082" s="214"/>
      <c r="AD1082" s="214"/>
      <c r="AE1082" s="214"/>
      <c r="AF1082" s="214"/>
      <c r="AG1082" s="214"/>
      <c r="AH1082" s="214"/>
      <c r="AI1082" s="214"/>
      <c r="AJ1082" s="214"/>
      <c r="AK1082" s="214"/>
      <c r="AL1082" s="214"/>
      <c r="AM1082" s="214"/>
      <c r="AN1082" s="214"/>
      <c r="AO1082" s="214"/>
      <c r="AP1082" s="214"/>
      <c r="AQ1082" s="214"/>
      <c r="AR1082" s="214"/>
      <c r="AS1082" s="214"/>
      <c r="AT1082" s="214"/>
      <c r="AU1082" s="214"/>
      <c r="AV1082" s="214"/>
      <c r="AW1082" s="214"/>
      <c r="AX1082" s="214"/>
      <c r="AY1082" s="214"/>
      <c r="AZ1082" s="214"/>
      <c r="BA1082" s="214"/>
      <c r="BB1082" s="214"/>
      <c r="BC1082" s="214"/>
      <c r="BD1082" s="214"/>
      <c r="BE1082" s="214"/>
      <c r="BF1082" s="214"/>
      <c r="BG1082" s="214"/>
      <c r="BH1082" s="214"/>
      <c r="BI1082" s="214"/>
      <c r="BJ1082" s="214"/>
      <c r="BK1082" s="214"/>
      <c r="BL1082" s="214"/>
      <c r="BM1082" s="214"/>
      <c r="BN1082" s="214"/>
      <c r="BO1082" s="214"/>
      <c r="BP1082" s="214"/>
      <c r="BQ1082" s="214"/>
    </row>
    <row r="1083" spans="1:69" x14ac:dyDescent="0.2">
      <c r="A1083" s="214"/>
      <c r="B1083" s="214"/>
      <c r="C1083" s="214"/>
      <c r="D1083" s="214"/>
      <c r="E1083" s="214"/>
      <c r="F1083" s="214"/>
      <c r="G1083" s="214"/>
      <c r="H1083" s="214"/>
      <c r="I1083" s="214"/>
      <c r="J1083" s="214"/>
      <c r="K1083" s="214"/>
      <c r="L1083" s="214"/>
      <c r="M1083" s="214"/>
      <c r="N1083" s="214"/>
      <c r="O1083" s="214"/>
      <c r="P1083" s="214"/>
      <c r="Q1083" s="214"/>
      <c r="R1083" s="214"/>
      <c r="S1083" s="214"/>
      <c r="T1083" s="214"/>
      <c r="U1083" s="214"/>
      <c r="V1083" s="214"/>
      <c r="W1083" s="214"/>
      <c r="X1083" s="214"/>
      <c r="Y1083" s="214"/>
      <c r="Z1083" s="214"/>
      <c r="AA1083" s="214"/>
      <c r="AB1083" s="214"/>
      <c r="AC1083" s="214"/>
      <c r="AD1083" s="214"/>
      <c r="AE1083" s="214"/>
      <c r="AF1083" s="214"/>
      <c r="AG1083" s="214"/>
      <c r="AH1083" s="214"/>
      <c r="AI1083" s="214"/>
      <c r="AJ1083" s="214"/>
      <c r="AK1083" s="214"/>
      <c r="AL1083" s="214"/>
      <c r="AM1083" s="214"/>
      <c r="AN1083" s="214"/>
      <c r="AO1083" s="214"/>
      <c r="AP1083" s="214"/>
      <c r="AQ1083" s="214"/>
      <c r="AR1083" s="214"/>
      <c r="AS1083" s="214"/>
      <c r="AT1083" s="214"/>
      <c r="AU1083" s="214"/>
      <c r="AV1083" s="214"/>
      <c r="AW1083" s="214"/>
      <c r="AX1083" s="214"/>
      <c r="AY1083" s="214"/>
      <c r="AZ1083" s="214"/>
      <c r="BA1083" s="214"/>
      <c r="BB1083" s="214"/>
      <c r="BC1083" s="214"/>
      <c r="BD1083" s="214"/>
      <c r="BE1083" s="214"/>
      <c r="BF1083" s="214"/>
      <c r="BG1083" s="214"/>
      <c r="BH1083" s="214"/>
      <c r="BI1083" s="214"/>
      <c r="BJ1083" s="214"/>
      <c r="BK1083" s="214"/>
      <c r="BL1083" s="214"/>
      <c r="BM1083" s="214"/>
      <c r="BN1083" s="214"/>
      <c r="BO1083" s="214"/>
      <c r="BP1083" s="214"/>
      <c r="BQ1083" s="214"/>
    </row>
    <row r="1084" spans="1:69" x14ac:dyDescent="0.2">
      <c r="A1084" s="214"/>
      <c r="B1084" s="214"/>
      <c r="C1084" s="214"/>
      <c r="D1084" s="214"/>
      <c r="E1084" s="214"/>
      <c r="F1084" s="214"/>
      <c r="G1084" s="214"/>
      <c r="H1084" s="214"/>
      <c r="I1084" s="214"/>
      <c r="J1084" s="214"/>
      <c r="K1084" s="214"/>
      <c r="L1084" s="214"/>
      <c r="M1084" s="214"/>
      <c r="N1084" s="214"/>
      <c r="O1084" s="214"/>
      <c r="P1084" s="214"/>
      <c r="Q1084" s="214"/>
      <c r="R1084" s="214"/>
      <c r="S1084" s="214"/>
      <c r="T1084" s="214"/>
      <c r="U1084" s="214"/>
      <c r="V1084" s="214"/>
      <c r="W1084" s="214"/>
      <c r="X1084" s="214"/>
      <c r="Y1084" s="214"/>
      <c r="Z1084" s="214"/>
      <c r="AA1084" s="214"/>
      <c r="AB1084" s="214"/>
      <c r="AC1084" s="214"/>
      <c r="AD1084" s="214"/>
      <c r="AE1084" s="214"/>
      <c r="AF1084" s="214"/>
      <c r="AG1084" s="214"/>
      <c r="AH1084" s="214"/>
      <c r="AI1084" s="214"/>
      <c r="AJ1084" s="214"/>
      <c r="AK1084" s="214"/>
      <c r="AL1084" s="214"/>
      <c r="AM1084" s="214"/>
      <c r="AN1084" s="214"/>
      <c r="AO1084" s="214"/>
      <c r="AP1084" s="214"/>
      <c r="AQ1084" s="214"/>
      <c r="AR1084" s="214"/>
      <c r="AS1084" s="214"/>
      <c r="AT1084" s="214"/>
      <c r="AU1084" s="214"/>
      <c r="AV1084" s="214"/>
      <c r="AW1084" s="214"/>
      <c r="AX1084" s="214"/>
      <c r="AY1084" s="214"/>
      <c r="AZ1084" s="214"/>
      <c r="BA1084" s="214"/>
      <c r="BB1084" s="214"/>
      <c r="BC1084" s="214"/>
      <c r="BD1084" s="214"/>
      <c r="BE1084" s="214"/>
      <c r="BF1084" s="214"/>
      <c r="BG1084" s="214"/>
      <c r="BH1084" s="214"/>
      <c r="BI1084" s="214"/>
      <c r="BJ1084" s="214"/>
      <c r="BK1084" s="214"/>
      <c r="BL1084" s="214"/>
      <c r="BM1084" s="214"/>
      <c r="BN1084" s="214"/>
      <c r="BO1084" s="214"/>
      <c r="BP1084" s="214"/>
      <c r="BQ1084" s="214"/>
    </row>
    <row r="1085" spans="1:69" x14ac:dyDescent="0.2">
      <c r="A1085" s="214"/>
      <c r="B1085" s="214"/>
      <c r="C1085" s="214"/>
      <c r="D1085" s="214"/>
      <c r="E1085" s="214"/>
      <c r="F1085" s="214"/>
      <c r="G1085" s="214"/>
      <c r="H1085" s="214"/>
      <c r="I1085" s="214"/>
      <c r="J1085" s="214"/>
      <c r="K1085" s="214"/>
      <c r="L1085" s="214"/>
      <c r="M1085" s="214"/>
      <c r="N1085" s="214"/>
      <c r="O1085" s="214"/>
      <c r="P1085" s="214"/>
      <c r="Q1085" s="214"/>
      <c r="R1085" s="214"/>
      <c r="S1085" s="214"/>
      <c r="T1085" s="214"/>
      <c r="U1085" s="214"/>
      <c r="V1085" s="214"/>
      <c r="W1085" s="214"/>
      <c r="X1085" s="214"/>
      <c r="Y1085" s="214"/>
      <c r="Z1085" s="214"/>
      <c r="AA1085" s="214"/>
      <c r="AB1085" s="214"/>
      <c r="AC1085" s="214"/>
      <c r="AD1085" s="214"/>
      <c r="AE1085" s="214"/>
      <c r="AF1085" s="214"/>
      <c r="AG1085" s="214"/>
      <c r="AH1085" s="214"/>
      <c r="AI1085" s="214"/>
      <c r="AJ1085" s="214"/>
      <c r="AK1085" s="214"/>
      <c r="AL1085" s="214"/>
      <c r="AM1085" s="214"/>
      <c r="AN1085" s="214"/>
      <c r="AO1085" s="214"/>
      <c r="AP1085" s="214"/>
      <c r="AQ1085" s="214"/>
      <c r="AR1085" s="214"/>
      <c r="AS1085" s="214"/>
      <c r="AT1085" s="214"/>
      <c r="AU1085" s="214"/>
      <c r="AV1085" s="214"/>
      <c r="AW1085" s="214"/>
      <c r="AX1085" s="214"/>
      <c r="AY1085" s="214"/>
      <c r="AZ1085" s="214"/>
      <c r="BA1085" s="214"/>
      <c r="BB1085" s="214"/>
      <c r="BC1085" s="214"/>
      <c r="BD1085" s="214"/>
      <c r="BE1085" s="214"/>
      <c r="BF1085" s="214"/>
      <c r="BG1085" s="214"/>
      <c r="BH1085" s="214"/>
      <c r="BI1085" s="214"/>
      <c r="BJ1085" s="214"/>
      <c r="BK1085" s="214"/>
      <c r="BL1085" s="214"/>
      <c r="BM1085" s="214"/>
      <c r="BN1085" s="214"/>
      <c r="BO1085" s="214"/>
      <c r="BP1085" s="214"/>
      <c r="BQ1085" s="214"/>
    </row>
    <row r="1086" spans="1:69" x14ac:dyDescent="0.2">
      <c r="A1086" s="214"/>
      <c r="B1086" s="214"/>
      <c r="C1086" s="214"/>
      <c r="D1086" s="214"/>
      <c r="E1086" s="214"/>
      <c r="F1086" s="214"/>
      <c r="G1086" s="214"/>
      <c r="H1086" s="214"/>
      <c r="I1086" s="214"/>
      <c r="J1086" s="214"/>
      <c r="K1086" s="214"/>
      <c r="L1086" s="214"/>
      <c r="M1086" s="214"/>
      <c r="N1086" s="214"/>
      <c r="O1086" s="214"/>
      <c r="P1086" s="214"/>
      <c r="Q1086" s="214"/>
      <c r="R1086" s="214"/>
      <c r="S1086" s="214"/>
      <c r="T1086" s="214"/>
      <c r="U1086" s="214"/>
      <c r="V1086" s="214"/>
      <c r="W1086" s="214"/>
      <c r="X1086" s="214"/>
      <c r="Y1086" s="214"/>
      <c r="Z1086" s="214"/>
      <c r="AA1086" s="214"/>
      <c r="AB1086" s="214"/>
      <c r="AC1086" s="214"/>
      <c r="AD1086" s="214"/>
      <c r="AE1086" s="214"/>
      <c r="AF1086" s="214"/>
      <c r="AG1086" s="214"/>
      <c r="AH1086" s="214"/>
      <c r="AI1086" s="214"/>
      <c r="AJ1086" s="214"/>
      <c r="AK1086" s="214"/>
      <c r="AL1086" s="214"/>
      <c r="AM1086" s="214"/>
      <c r="AN1086" s="214"/>
      <c r="AO1086" s="214"/>
      <c r="AP1086" s="214"/>
      <c r="AQ1086" s="214"/>
      <c r="AR1086" s="214"/>
      <c r="AS1086" s="214"/>
      <c r="AT1086" s="214"/>
      <c r="AU1086" s="214"/>
      <c r="AV1086" s="214"/>
      <c r="AW1086" s="214"/>
      <c r="AX1086" s="214"/>
      <c r="AY1086" s="214"/>
      <c r="AZ1086" s="214"/>
      <c r="BA1086" s="214"/>
      <c r="BB1086" s="214"/>
      <c r="BC1086" s="214"/>
      <c r="BD1086" s="214"/>
      <c r="BE1086" s="214"/>
      <c r="BF1086" s="214"/>
      <c r="BG1086" s="214"/>
      <c r="BH1086" s="214"/>
      <c r="BI1086" s="214"/>
      <c r="BJ1086" s="214"/>
      <c r="BK1086" s="214"/>
      <c r="BL1086" s="214"/>
      <c r="BM1086" s="214"/>
      <c r="BN1086" s="214"/>
      <c r="BO1086" s="214"/>
      <c r="BP1086" s="214"/>
      <c r="BQ1086" s="214"/>
    </row>
    <row r="1087" spans="1:69" x14ac:dyDescent="0.2">
      <c r="A1087" s="214"/>
      <c r="B1087" s="214"/>
      <c r="C1087" s="214"/>
      <c r="D1087" s="214"/>
      <c r="E1087" s="214"/>
      <c r="F1087" s="214"/>
      <c r="G1087" s="214"/>
      <c r="H1087" s="214"/>
      <c r="I1087" s="214"/>
      <c r="J1087" s="214"/>
      <c r="K1087" s="214"/>
      <c r="L1087" s="214"/>
      <c r="M1087" s="214"/>
      <c r="N1087" s="214"/>
      <c r="O1087" s="214"/>
      <c r="P1087" s="214"/>
      <c r="Q1087" s="214"/>
      <c r="R1087" s="214"/>
      <c r="S1087" s="214"/>
      <c r="T1087" s="214"/>
      <c r="U1087" s="214"/>
      <c r="V1087" s="214"/>
      <c r="W1087" s="214"/>
      <c r="X1087" s="214"/>
      <c r="Y1087" s="214"/>
      <c r="Z1087" s="214"/>
      <c r="AA1087" s="214"/>
      <c r="AB1087" s="214"/>
      <c r="AC1087" s="214"/>
      <c r="AD1087" s="214"/>
      <c r="AE1087" s="214"/>
      <c r="AF1087" s="214"/>
      <c r="AG1087" s="214"/>
      <c r="AH1087" s="214"/>
      <c r="AI1087" s="214"/>
      <c r="AJ1087" s="214"/>
      <c r="AK1087" s="214"/>
      <c r="AL1087" s="214"/>
      <c r="AM1087" s="214"/>
      <c r="AN1087" s="214"/>
      <c r="AO1087" s="214"/>
      <c r="AP1087" s="214"/>
      <c r="AQ1087" s="214"/>
      <c r="AR1087" s="214"/>
      <c r="AS1087" s="214"/>
      <c r="AT1087" s="214"/>
      <c r="AU1087" s="214"/>
      <c r="AV1087" s="214"/>
      <c r="AW1087" s="214"/>
      <c r="AX1087" s="214"/>
      <c r="AY1087" s="214"/>
      <c r="AZ1087" s="214"/>
      <c r="BA1087" s="214"/>
      <c r="BB1087" s="214"/>
      <c r="BC1087" s="214"/>
      <c r="BD1087" s="214"/>
      <c r="BE1087" s="214"/>
      <c r="BF1087" s="214"/>
      <c r="BG1087" s="214"/>
      <c r="BH1087" s="214"/>
      <c r="BI1087" s="214"/>
      <c r="BJ1087" s="214"/>
      <c r="BK1087" s="214"/>
      <c r="BL1087" s="214"/>
      <c r="BM1087" s="214"/>
      <c r="BN1087" s="214"/>
      <c r="BO1087" s="214"/>
      <c r="BP1087" s="214"/>
      <c r="BQ1087" s="214"/>
    </row>
    <row r="1088" spans="1:69" x14ac:dyDescent="0.2">
      <c r="A1088" s="214"/>
      <c r="B1088" s="214"/>
      <c r="C1088" s="214"/>
      <c r="D1088" s="214"/>
      <c r="E1088" s="214"/>
      <c r="F1088" s="214"/>
      <c r="G1088" s="214"/>
      <c r="H1088" s="214"/>
      <c r="I1088" s="214"/>
      <c r="J1088" s="214"/>
      <c r="K1088" s="214"/>
      <c r="L1088" s="214"/>
      <c r="M1088" s="214"/>
      <c r="N1088" s="214"/>
      <c r="O1088" s="214"/>
      <c r="P1088" s="214"/>
      <c r="Q1088" s="214"/>
      <c r="R1088" s="214"/>
      <c r="S1088" s="214"/>
      <c r="T1088" s="214"/>
      <c r="U1088" s="214"/>
      <c r="V1088" s="214"/>
      <c r="W1088" s="214"/>
      <c r="X1088" s="214"/>
      <c r="Y1088" s="214"/>
      <c r="Z1088" s="214"/>
      <c r="AA1088" s="214"/>
      <c r="AB1088" s="214"/>
      <c r="AC1088" s="214"/>
      <c r="AD1088" s="214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14"/>
      <c r="AT1088" s="214"/>
      <c r="AU1088" s="214"/>
      <c r="AV1088" s="214"/>
      <c r="AW1088" s="214"/>
      <c r="AX1088" s="214"/>
      <c r="AY1088" s="214"/>
      <c r="AZ1088" s="214"/>
      <c r="BA1088" s="214"/>
      <c r="BB1088" s="214"/>
      <c r="BC1088" s="214"/>
      <c r="BD1088" s="214"/>
      <c r="BE1088" s="214"/>
      <c r="BF1088" s="214"/>
      <c r="BG1088" s="214"/>
      <c r="BH1088" s="214"/>
      <c r="BI1088" s="214"/>
      <c r="BJ1088" s="214"/>
      <c r="BK1088" s="214"/>
      <c r="BL1088" s="214"/>
      <c r="BM1088" s="214"/>
      <c r="BN1088" s="214"/>
      <c r="BO1088" s="214"/>
      <c r="BP1088" s="214"/>
      <c r="BQ1088" s="214"/>
    </row>
    <row r="1089" spans="1:69" x14ac:dyDescent="0.2">
      <c r="A1089" s="214"/>
      <c r="B1089" s="214"/>
      <c r="C1089" s="214"/>
      <c r="D1089" s="214"/>
      <c r="E1089" s="214"/>
      <c r="F1089" s="214"/>
      <c r="G1089" s="214"/>
      <c r="H1089" s="214"/>
      <c r="I1089" s="214"/>
      <c r="J1089" s="214"/>
      <c r="K1089" s="214"/>
      <c r="L1089" s="214"/>
      <c r="M1089" s="214"/>
      <c r="N1089" s="214"/>
      <c r="O1089" s="214"/>
      <c r="P1089" s="214"/>
      <c r="Q1089" s="214"/>
      <c r="R1089" s="214"/>
      <c r="S1089" s="214"/>
      <c r="T1089" s="214"/>
      <c r="U1089" s="214"/>
      <c r="V1089" s="214"/>
      <c r="W1089" s="214"/>
      <c r="X1089" s="214"/>
      <c r="Y1089" s="214"/>
      <c r="Z1089" s="214"/>
      <c r="AA1089" s="214"/>
      <c r="AB1089" s="214"/>
      <c r="AC1089" s="214"/>
      <c r="AD1089" s="214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14"/>
      <c r="AT1089" s="214"/>
      <c r="AU1089" s="214"/>
      <c r="AV1089" s="214"/>
      <c r="AW1089" s="214"/>
      <c r="AX1089" s="214"/>
      <c r="AY1089" s="214"/>
      <c r="AZ1089" s="214"/>
      <c r="BA1089" s="214"/>
      <c r="BB1089" s="214"/>
      <c r="BC1089" s="214"/>
      <c r="BD1089" s="214"/>
      <c r="BE1089" s="214"/>
      <c r="BF1089" s="214"/>
      <c r="BG1089" s="214"/>
      <c r="BH1089" s="214"/>
      <c r="BI1089" s="214"/>
      <c r="BJ1089" s="214"/>
      <c r="BK1089" s="214"/>
      <c r="BL1089" s="214"/>
      <c r="BM1089" s="214"/>
      <c r="BN1089" s="214"/>
      <c r="BO1089" s="214"/>
      <c r="BP1089" s="214"/>
      <c r="BQ1089" s="214"/>
    </row>
    <row r="1090" spans="1:69" x14ac:dyDescent="0.2">
      <c r="A1090" s="214"/>
      <c r="B1090" s="214"/>
      <c r="C1090" s="214"/>
      <c r="D1090" s="214"/>
      <c r="E1090" s="214"/>
      <c r="F1090" s="214"/>
      <c r="G1090" s="214"/>
      <c r="H1090" s="214"/>
      <c r="I1090" s="214"/>
      <c r="J1090" s="214"/>
      <c r="K1090" s="214"/>
      <c r="L1090" s="214"/>
      <c r="M1090" s="214"/>
      <c r="N1090" s="214"/>
      <c r="O1090" s="214"/>
      <c r="P1090" s="214"/>
      <c r="Q1090" s="214"/>
      <c r="R1090" s="214"/>
      <c r="S1090" s="214"/>
      <c r="T1090" s="214"/>
      <c r="U1090" s="214"/>
      <c r="V1090" s="214"/>
      <c r="W1090" s="214"/>
      <c r="X1090" s="214"/>
      <c r="Y1090" s="214"/>
      <c r="Z1090" s="214"/>
      <c r="AA1090" s="214"/>
      <c r="AB1090" s="214"/>
      <c r="AC1090" s="214"/>
      <c r="AD1090" s="214"/>
      <c r="AE1090" s="214"/>
      <c r="AF1090" s="214"/>
      <c r="AG1090" s="214"/>
      <c r="AH1090" s="214"/>
      <c r="AI1090" s="214"/>
      <c r="AJ1090" s="214"/>
      <c r="AK1090" s="214"/>
      <c r="AL1090" s="214"/>
      <c r="AM1090" s="214"/>
      <c r="AN1090" s="214"/>
      <c r="AO1090" s="214"/>
      <c r="AP1090" s="214"/>
      <c r="AQ1090" s="214"/>
      <c r="AR1090" s="214"/>
      <c r="AS1090" s="214"/>
      <c r="AT1090" s="214"/>
      <c r="AU1090" s="214"/>
      <c r="AV1090" s="214"/>
      <c r="AW1090" s="214"/>
      <c r="AX1090" s="214"/>
      <c r="AY1090" s="214"/>
      <c r="AZ1090" s="214"/>
      <c r="BA1090" s="214"/>
      <c r="BB1090" s="214"/>
      <c r="BC1090" s="214"/>
      <c r="BD1090" s="214"/>
      <c r="BE1090" s="214"/>
      <c r="BF1090" s="214"/>
      <c r="BG1090" s="214"/>
      <c r="BH1090" s="214"/>
      <c r="BI1090" s="214"/>
      <c r="BJ1090" s="214"/>
      <c r="BK1090" s="214"/>
      <c r="BL1090" s="214"/>
      <c r="BM1090" s="214"/>
      <c r="BN1090" s="214"/>
      <c r="BO1090" s="214"/>
      <c r="BP1090" s="214"/>
      <c r="BQ1090" s="214"/>
    </row>
    <row r="1091" spans="1:69" x14ac:dyDescent="0.2">
      <c r="A1091" s="214"/>
      <c r="B1091" s="214"/>
      <c r="C1091" s="214"/>
      <c r="D1091" s="214"/>
      <c r="E1091" s="214"/>
      <c r="F1091" s="214"/>
      <c r="G1091" s="214"/>
      <c r="H1091" s="214"/>
      <c r="I1091" s="214"/>
      <c r="J1091" s="214"/>
      <c r="K1091" s="214"/>
      <c r="L1091" s="214"/>
      <c r="M1091" s="214"/>
      <c r="N1091" s="214"/>
      <c r="O1091" s="214"/>
      <c r="P1091" s="214"/>
      <c r="Q1091" s="214"/>
      <c r="R1091" s="214"/>
      <c r="S1091" s="214"/>
      <c r="T1091" s="214"/>
      <c r="U1091" s="214"/>
      <c r="V1091" s="214"/>
      <c r="W1091" s="214"/>
      <c r="X1091" s="214"/>
      <c r="Y1091" s="214"/>
      <c r="Z1091" s="214"/>
      <c r="AA1091" s="214"/>
      <c r="AB1091" s="214"/>
      <c r="AC1091" s="214"/>
      <c r="AD1091" s="214"/>
      <c r="AE1091" s="214"/>
      <c r="AF1091" s="214"/>
      <c r="AG1091" s="214"/>
      <c r="AH1091" s="214"/>
      <c r="AI1091" s="214"/>
      <c r="AJ1091" s="214"/>
      <c r="AK1091" s="214"/>
      <c r="AL1091" s="214"/>
      <c r="AM1091" s="214"/>
      <c r="AN1091" s="214"/>
      <c r="AO1091" s="214"/>
      <c r="AP1091" s="214"/>
      <c r="AQ1091" s="214"/>
      <c r="AR1091" s="214"/>
      <c r="AS1091" s="214"/>
      <c r="AT1091" s="214"/>
      <c r="AU1091" s="214"/>
      <c r="AV1091" s="214"/>
      <c r="AW1091" s="214"/>
      <c r="AX1091" s="214"/>
      <c r="AY1091" s="214"/>
      <c r="AZ1091" s="214"/>
      <c r="BA1091" s="214"/>
      <c r="BB1091" s="214"/>
      <c r="BC1091" s="214"/>
      <c r="BD1091" s="214"/>
      <c r="BE1091" s="214"/>
      <c r="BF1091" s="214"/>
      <c r="BG1091" s="214"/>
      <c r="BH1091" s="214"/>
      <c r="BI1091" s="214"/>
      <c r="BJ1091" s="214"/>
      <c r="BK1091" s="214"/>
      <c r="BL1091" s="214"/>
      <c r="BM1091" s="214"/>
      <c r="BN1091" s="214"/>
      <c r="BO1091" s="214"/>
      <c r="BP1091" s="214"/>
      <c r="BQ1091" s="214"/>
    </row>
    <row r="1092" spans="1:69" x14ac:dyDescent="0.2">
      <c r="A1092" s="214"/>
      <c r="B1092" s="214"/>
      <c r="C1092" s="214"/>
      <c r="D1092" s="214"/>
      <c r="E1092" s="214"/>
      <c r="F1092" s="214"/>
      <c r="G1092" s="214"/>
      <c r="H1092" s="214"/>
      <c r="I1092" s="214"/>
      <c r="J1092" s="214"/>
      <c r="K1092" s="214"/>
      <c r="L1092" s="214"/>
      <c r="M1092" s="214"/>
      <c r="N1092" s="214"/>
      <c r="O1092" s="214"/>
      <c r="P1092" s="214"/>
      <c r="Q1092" s="214"/>
      <c r="R1092" s="214"/>
      <c r="S1092" s="214"/>
      <c r="T1092" s="214"/>
      <c r="U1092" s="214"/>
      <c r="V1092" s="214"/>
      <c r="W1092" s="214"/>
      <c r="X1092" s="214"/>
      <c r="Y1092" s="214"/>
      <c r="Z1092" s="214"/>
      <c r="AA1092" s="214"/>
      <c r="AB1092" s="214"/>
      <c r="AC1092" s="214"/>
      <c r="AD1092" s="214"/>
      <c r="AE1092" s="214"/>
      <c r="AF1092" s="214"/>
      <c r="AG1092" s="214"/>
      <c r="AH1092" s="214"/>
      <c r="AI1092" s="214"/>
      <c r="AJ1092" s="214"/>
      <c r="AK1092" s="214"/>
      <c r="AL1092" s="214"/>
      <c r="AM1092" s="214"/>
      <c r="AN1092" s="214"/>
      <c r="AO1092" s="214"/>
      <c r="AP1092" s="214"/>
      <c r="AQ1092" s="214"/>
      <c r="AR1092" s="214"/>
      <c r="AS1092" s="214"/>
      <c r="AT1092" s="214"/>
      <c r="AU1092" s="214"/>
      <c r="AV1092" s="214"/>
      <c r="AW1092" s="214"/>
      <c r="AX1092" s="214"/>
      <c r="AY1092" s="214"/>
      <c r="AZ1092" s="214"/>
      <c r="BA1092" s="214"/>
      <c r="BB1092" s="214"/>
      <c r="BC1092" s="214"/>
      <c r="BD1092" s="214"/>
      <c r="BE1092" s="214"/>
      <c r="BF1092" s="214"/>
      <c r="BG1092" s="214"/>
      <c r="BH1092" s="214"/>
      <c r="BI1092" s="214"/>
      <c r="BJ1092" s="214"/>
      <c r="BK1092" s="214"/>
      <c r="BL1092" s="214"/>
      <c r="BM1092" s="214"/>
      <c r="BN1092" s="214"/>
      <c r="BO1092" s="214"/>
      <c r="BP1092" s="214"/>
      <c r="BQ1092" s="214"/>
    </row>
    <row r="1093" spans="1:69" x14ac:dyDescent="0.2">
      <c r="A1093" s="214"/>
      <c r="B1093" s="214"/>
      <c r="C1093" s="214"/>
      <c r="D1093" s="214"/>
      <c r="E1093" s="214"/>
      <c r="F1093" s="214"/>
      <c r="G1093" s="214"/>
      <c r="H1093" s="214"/>
      <c r="I1093" s="214"/>
      <c r="J1093" s="214"/>
      <c r="K1093" s="214"/>
      <c r="L1093" s="214"/>
      <c r="M1093" s="214"/>
      <c r="N1093" s="214"/>
      <c r="O1093" s="214"/>
      <c r="P1093" s="214"/>
      <c r="Q1093" s="214"/>
      <c r="R1093" s="214"/>
      <c r="S1093" s="214"/>
      <c r="T1093" s="214"/>
      <c r="U1093" s="214"/>
      <c r="V1093" s="214"/>
      <c r="W1093" s="214"/>
      <c r="X1093" s="214"/>
      <c r="Y1093" s="214"/>
      <c r="Z1093" s="214"/>
      <c r="AA1093" s="214"/>
      <c r="AB1093" s="214"/>
      <c r="AC1093" s="214"/>
      <c r="AD1093" s="214"/>
      <c r="AE1093" s="214"/>
      <c r="AF1093" s="214"/>
      <c r="AG1093" s="214"/>
      <c r="AH1093" s="214"/>
      <c r="AI1093" s="214"/>
      <c r="AJ1093" s="214"/>
      <c r="AK1093" s="214"/>
      <c r="AL1093" s="214"/>
      <c r="AM1093" s="214"/>
      <c r="AN1093" s="214"/>
      <c r="AO1093" s="214"/>
      <c r="AP1093" s="214"/>
      <c r="AQ1093" s="214"/>
      <c r="AR1093" s="214"/>
      <c r="AS1093" s="214"/>
      <c r="AT1093" s="214"/>
      <c r="AU1093" s="214"/>
      <c r="AV1093" s="214"/>
      <c r="AW1093" s="214"/>
      <c r="AX1093" s="214"/>
      <c r="AY1093" s="214"/>
      <c r="AZ1093" s="214"/>
      <c r="BA1093" s="214"/>
      <c r="BB1093" s="214"/>
      <c r="BC1093" s="214"/>
      <c r="BD1093" s="214"/>
      <c r="BE1093" s="214"/>
      <c r="BF1093" s="214"/>
      <c r="BG1093" s="214"/>
      <c r="BH1093" s="214"/>
      <c r="BI1093" s="214"/>
      <c r="BJ1093" s="214"/>
      <c r="BK1093" s="214"/>
      <c r="BL1093" s="214"/>
      <c r="BM1093" s="214"/>
      <c r="BN1093" s="214"/>
      <c r="BO1093" s="214"/>
      <c r="BP1093" s="214"/>
      <c r="BQ1093" s="214"/>
    </row>
    <row r="1094" spans="1:69" x14ac:dyDescent="0.2">
      <c r="A1094" s="214"/>
      <c r="B1094" s="214"/>
      <c r="C1094" s="214"/>
      <c r="D1094" s="214"/>
      <c r="E1094" s="214"/>
      <c r="F1094" s="214"/>
      <c r="G1094" s="214"/>
      <c r="H1094" s="214"/>
      <c r="I1094" s="214"/>
      <c r="J1094" s="214"/>
      <c r="K1094" s="214"/>
      <c r="L1094" s="214"/>
      <c r="M1094" s="214"/>
      <c r="N1094" s="214"/>
      <c r="O1094" s="214"/>
      <c r="P1094" s="214"/>
      <c r="Q1094" s="214"/>
      <c r="R1094" s="214"/>
      <c r="S1094" s="214"/>
      <c r="T1094" s="214"/>
      <c r="U1094" s="214"/>
      <c r="V1094" s="214"/>
      <c r="W1094" s="214"/>
      <c r="X1094" s="214"/>
      <c r="Y1094" s="214"/>
      <c r="Z1094" s="214"/>
      <c r="AA1094" s="214"/>
      <c r="AB1094" s="214"/>
      <c r="AC1094" s="214"/>
      <c r="AD1094" s="214"/>
      <c r="AE1094" s="214"/>
      <c r="AF1094" s="214"/>
      <c r="AG1094" s="214"/>
      <c r="AH1094" s="214"/>
      <c r="AI1094" s="214"/>
      <c r="AJ1094" s="214"/>
      <c r="AK1094" s="214"/>
      <c r="AL1094" s="214"/>
      <c r="AM1094" s="214"/>
      <c r="AN1094" s="214"/>
      <c r="AO1094" s="214"/>
      <c r="AP1094" s="214"/>
      <c r="AQ1094" s="214"/>
      <c r="AR1094" s="214"/>
      <c r="AS1094" s="214"/>
      <c r="AT1094" s="214"/>
      <c r="AU1094" s="214"/>
      <c r="AV1094" s="214"/>
      <c r="AW1094" s="214"/>
      <c r="AX1094" s="214"/>
      <c r="AY1094" s="214"/>
      <c r="AZ1094" s="214"/>
      <c r="BA1094" s="214"/>
      <c r="BB1094" s="214"/>
      <c r="BC1094" s="214"/>
      <c r="BD1094" s="214"/>
      <c r="BE1094" s="214"/>
      <c r="BF1094" s="214"/>
      <c r="BG1094" s="214"/>
      <c r="BH1094" s="214"/>
      <c r="BI1094" s="214"/>
      <c r="BJ1094" s="214"/>
      <c r="BK1094" s="214"/>
      <c r="BL1094" s="214"/>
      <c r="BM1094" s="214"/>
      <c r="BN1094" s="214"/>
      <c r="BO1094" s="214"/>
      <c r="BP1094" s="214"/>
      <c r="BQ1094" s="214"/>
    </row>
    <row r="1095" spans="1:69" x14ac:dyDescent="0.2">
      <c r="A1095" s="214"/>
      <c r="B1095" s="214"/>
      <c r="C1095" s="214"/>
      <c r="D1095" s="214"/>
      <c r="E1095" s="214"/>
      <c r="F1095" s="214"/>
      <c r="G1095" s="214"/>
      <c r="H1095" s="214"/>
      <c r="I1095" s="214"/>
      <c r="J1095" s="214"/>
      <c r="K1095" s="214"/>
      <c r="L1095" s="214"/>
      <c r="M1095" s="214"/>
      <c r="N1095" s="214"/>
      <c r="O1095" s="214"/>
      <c r="P1095" s="214"/>
      <c r="Q1095" s="214"/>
      <c r="R1095" s="214"/>
      <c r="S1095" s="214"/>
      <c r="T1095" s="214"/>
      <c r="U1095" s="214"/>
      <c r="V1095" s="214"/>
      <c r="W1095" s="214"/>
      <c r="X1095" s="214"/>
      <c r="Y1095" s="214"/>
      <c r="Z1095" s="214"/>
      <c r="AA1095" s="214"/>
      <c r="AB1095" s="214"/>
      <c r="AC1095" s="214"/>
      <c r="AD1095" s="214"/>
      <c r="AE1095" s="214"/>
      <c r="AF1095" s="214"/>
      <c r="AG1095" s="214"/>
      <c r="AH1095" s="214"/>
      <c r="AI1095" s="214"/>
      <c r="AJ1095" s="214"/>
      <c r="AK1095" s="214"/>
      <c r="AL1095" s="214"/>
      <c r="AM1095" s="214"/>
      <c r="AN1095" s="214"/>
      <c r="AO1095" s="214"/>
      <c r="AP1095" s="214"/>
      <c r="AQ1095" s="214"/>
      <c r="AR1095" s="214"/>
      <c r="AS1095" s="214"/>
      <c r="AT1095" s="214"/>
      <c r="AU1095" s="214"/>
      <c r="AV1095" s="214"/>
      <c r="AW1095" s="214"/>
      <c r="AX1095" s="214"/>
      <c r="AY1095" s="214"/>
      <c r="AZ1095" s="214"/>
      <c r="BA1095" s="214"/>
      <c r="BB1095" s="214"/>
      <c r="BC1095" s="214"/>
      <c r="BD1095" s="214"/>
      <c r="BE1095" s="214"/>
      <c r="BF1095" s="214"/>
      <c r="BG1095" s="214"/>
      <c r="BH1095" s="214"/>
      <c r="BI1095" s="214"/>
      <c r="BJ1095" s="214"/>
      <c r="BK1095" s="214"/>
      <c r="BL1095" s="214"/>
      <c r="BM1095" s="214"/>
      <c r="BN1095" s="214"/>
      <c r="BO1095" s="214"/>
      <c r="BP1095" s="214"/>
      <c r="BQ1095" s="214"/>
    </row>
    <row r="1096" spans="1:69" x14ac:dyDescent="0.2">
      <c r="A1096" s="214"/>
      <c r="B1096" s="214"/>
      <c r="C1096" s="214"/>
      <c r="D1096" s="214"/>
      <c r="E1096" s="214"/>
      <c r="F1096" s="214"/>
      <c r="G1096" s="214"/>
      <c r="H1096" s="214"/>
      <c r="I1096" s="214"/>
      <c r="J1096" s="214"/>
      <c r="K1096" s="214"/>
      <c r="L1096" s="214"/>
      <c r="M1096" s="214"/>
      <c r="N1096" s="214"/>
      <c r="O1096" s="214"/>
      <c r="P1096" s="214"/>
      <c r="Q1096" s="214"/>
      <c r="R1096" s="214"/>
      <c r="S1096" s="214"/>
      <c r="T1096" s="214"/>
      <c r="U1096" s="214"/>
      <c r="V1096" s="214"/>
      <c r="W1096" s="214"/>
      <c r="X1096" s="214"/>
      <c r="Y1096" s="214"/>
      <c r="Z1096" s="214"/>
      <c r="AA1096" s="214"/>
      <c r="AB1096" s="214"/>
      <c r="AC1096" s="214"/>
      <c r="AD1096" s="214"/>
      <c r="AE1096" s="214"/>
      <c r="AF1096" s="214"/>
      <c r="AG1096" s="214"/>
      <c r="AH1096" s="214"/>
      <c r="AI1096" s="214"/>
      <c r="AJ1096" s="214"/>
      <c r="AK1096" s="214"/>
      <c r="AL1096" s="214"/>
      <c r="AM1096" s="214"/>
      <c r="AN1096" s="214"/>
      <c r="AO1096" s="214"/>
      <c r="AP1096" s="214"/>
      <c r="AQ1096" s="214"/>
      <c r="AR1096" s="214"/>
      <c r="AS1096" s="214"/>
      <c r="AT1096" s="214"/>
      <c r="AU1096" s="214"/>
      <c r="AV1096" s="214"/>
      <c r="AW1096" s="214"/>
      <c r="AX1096" s="214"/>
      <c r="AY1096" s="214"/>
      <c r="AZ1096" s="214"/>
      <c r="BA1096" s="214"/>
      <c r="BB1096" s="214"/>
      <c r="BC1096" s="214"/>
      <c r="BD1096" s="214"/>
      <c r="BE1096" s="214"/>
      <c r="BF1096" s="214"/>
      <c r="BG1096" s="214"/>
      <c r="BH1096" s="214"/>
      <c r="BI1096" s="214"/>
      <c r="BJ1096" s="214"/>
      <c r="BK1096" s="214"/>
      <c r="BL1096" s="214"/>
      <c r="BM1096" s="214"/>
      <c r="BN1096" s="214"/>
      <c r="BO1096" s="214"/>
      <c r="BP1096" s="214"/>
      <c r="BQ1096" s="214"/>
    </row>
    <row r="1097" spans="1:69" x14ac:dyDescent="0.2">
      <c r="A1097" s="214"/>
      <c r="B1097" s="214"/>
      <c r="C1097" s="214"/>
      <c r="D1097" s="214"/>
      <c r="E1097" s="214"/>
      <c r="F1097" s="214"/>
      <c r="G1097" s="214"/>
      <c r="H1097" s="214"/>
      <c r="I1097" s="214"/>
      <c r="J1097" s="214"/>
      <c r="K1097" s="214"/>
      <c r="L1097" s="214"/>
      <c r="M1097" s="214"/>
      <c r="N1097" s="214"/>
      <c r="O1097" s="214"/>
      <c r="P1097" s="214"/>
      <c r="Q1097" s="214"/>
      <c r="R1097" s="214"/>
      <c r="S1097" s="214"/>
      <c r="T1097" s="214"/>
      <c r="U1097" s="214"/>
      <c r="V1097" s="214"/>
      <c r="W1097" s="214"/>
      <c r="X1097" s="214"/>
      <c r="Y1097" s="214"/>
      <c r="Z1097" s="214"/>
      <c r="AA1097" s="214"/>
      <c r="AB1097" s="214"/>
      <c r="AC1097" s="214"/>
      <c r="AD1097" s="214"/>
      <c r="AE1097" s="214"/>
      <c r="AF1097" s="214"/>
      <c r="AG1097" s="214"/>
      <c r="AH1097" s="214"/>
      <c r="AI1097" s="214"/>
      <c r="AJ1097" s="214"/>
      <c r="AK1097" s="214"/>
      <c r="AL1097" s="214"/>
      <c r="AM1097" s="214"/>
      <c r="AN1097" s="214"/>
      <c r="AO1097" s="214"/>
      <c r="AP1097" s="214"/>
      <c r="AQ1097" s="214"/>
      <c r="AR1097" s="214"/>
      <c r="AS1097" s="214"/>
      <c r="AT1097" s="214"/>
      <c r="AU1097" s="214"/>
      <c r="AV1097" s="214"/>
      <c r="AW1097" s="214"/>
      <c r="AX1097" s="214"/>
      <c r="AY1097" s="214"/>
      <c r="AZ1097" s="214"/>
      <c r="BA1097" s="214"/>
      <c r="BB1097" s="214"/>
      <c r="BC1097" s="214"/>
      <c r="BD1097" s="214"/>
      <c r="BE1097" s="214"/>
      <c r="BF1097" s="214"/>
      <c r="BG1097" s="214"/>
      <c r="BH1097" s="214"/>
      <c r="BI1097" s="214"/>
      <c r="BJ1097" s="214"/>
      <c r="BK1097" s="214"/>
      <c r="BL1097" s="214"/>
      <c r="BM1097" s="214"/>
      <c r="BN1097" s="214"/>
      <c r="BO1097" s="214"/>
      <c r="BP1097" s="214"/>
      <c r="BQ1097" s="214"/>
    </row>
    <row r="1098" spans="1:69" x14ac:dyDescent="0.2">
      <c r="A1098" s="214"/>
      <c r="B1098" s="214"/>
      <c r="C1098" s="214"/>
      <c r="D1098" s="214"/>
      <c r="E1098" s="214"/>
      <c r="F1098" s="214"/>
      <c r="G1098" s="214"/>
      <c r="H1098" s="214"/>
      <c r="I1098" s="214"/>
      <c r="J1098" s="214"/>
      <c r="K1098" s="214"/>
      <c r="L1098" s="214"/>
      <c r="M1098" s="214"/>
      <c r="N1098" s="214"/>
      <c r="O1098" s="214"/>
      <c r="P1098" s="214"/>
      <c r="Q1098" s="214"/>
      <c r="R1098" s="214"/>
      <c r="S1098" s="214"/>
      <c r="T1098" s="214"/>
      <c r="U1098" s="214"/>
      <c r="V1098" s="214"/>
      <c r="W1098" s="214"/>
      <c r="X1098" s="214"/>
      <c r="Y1098" s="214"/>
      <c r="Z1098" s="214"/>
      <c r="AA1098" s="214"/>
      <c r="AB1098" s="214"/>
      <c r="AC1098" s="214"/>
      <c r="AD1098" s="214"/>
      <c r="AE1098" s="214"/>
      <c r="AF1098" s="214"/>
      <c r="AG1098" s="214"/>
      <c r="AH1098" s="214"/>
      <c r="AI1098" s="214"/>
      <c r="AJ1098" s="214"/>
      <c r="AK1098" s="214"/>
      <c r="AL1098" s="214"/>
      <c r="AM1098" s="214"/>
      <c r="AN1098" s="214"/>
      <c r="AO1098" s="214"/>
      <c r="AP1098" s="214"/>
      <c r="AQ1098" s="214"/>
      <c r="AR1098" s="214"/>
      <c r="AS1098" s="214"/>
      <c r="AT1098" s="214"/>
      <c r="AU1098" s="214"/>
      <c r="AV1098" s="214"/>
      <c r="AW1098" s="214"/>
      <c r="AX1098" s="214"/>
      <c r="AY1098" s="214"/>
      <c r="AZ1098" s="214"/>
      <c r="BA1098" s="214"/>
      <c r="BB1098" s="214"/>
      <c r="BC1098" s="214"/>
      <c r="BD1098" s="214"/>
      <c r="BE1098" s="214"/>
      <c r="BF1098" s="214"/>
      <c r="BG1098" s="214"/>
      <c r="BH1098" s="214"/>
      <c r="BI1098" s="214"/>
      <c r="BJ1098" s="214"/>
      <c r="BK1098" s="214"/>
      <c r="BL1098" s="214"/>
      <c r="BM1098" s="214"/>
      <c r="BN1098" s="214"/>
      <c r="BO1098" s="214"/>
      <c r="BP1098" s="214"/>
      <c r="BQ1098" s="214"/>
    </row>
    <row r="1099" spans="1:69" x14ac:dyDescent="0.2">
      <c r="A1099" s="214"/>
      <c r="B1099" s="214"/>
      <c r="C1099" s="214"/>
      <c r="D1099" s="214"/>
      <c r="E1099" s="214"/>
      <c r="F1099" s="214"/>
      <c r="G1099" s="214"/>
      <c r="H1099" s="214"/>
      <c r="I1099" s="214"/>
      <c r="J1099" s="214"/>
      <c r="K1099" s="214"/>
      <c r="L1099" s="214"/>
      <c r="M1099" s="214"/>
      <c r="N1099" s="214"/>
      <c r="O1099" s="214"/>
      <c r="P1099" s="214"/>
      <c r="Q1099" s="214"/>
      <c r="R1099" s="214"/>
      <c r="S1099" s="214"/>
      <c r="T1099" s="214"/>
      <c r="U1099" s="214"/>
      <c r="V1099" s="214"/>
      <c r="W1099" s="214"/>
      <c r="X1099" s="214"/>
      <c r="Y1099" s="214"/>
      <c r="Z1099" s="214"/>
      <c r="AA1099" s="214"/>
      <c r="AB1099" s="214"/>
      <c r="AC1099" s="214"/>
      <c r="AD1099" s="214"/>
      <c r="AE1099" s="214"/>
      <c r="AF1099" s="214"/>
      <c r="AG1099" s="214"/>
      <c r="AH1099" s="214"/>
      <c r="AI1099" s="214"/>
      <c r="AJ1099" s="214"/>
      <c r="AK1099" s="214"/>
      <c r="AL1099" s="214"/>
      <c r="AM1099" s="214"/>
      <c r="AN1099" s="214"/>
      <c r="AO1099" s="214"/>
      <c r="AP1099" s="214"/>
      <c r="AQ1099" s="214"/>
      <c r="AR1099" s="214"/>
      <c r="AS1099" s="214"/>
      <c r="AT1099" s="214"/>
      <c r="AU1099" s="214"/>
      <c r="AV1099" s="214"/>
      <c r="AW1099" s="214"/>
      <c r="AX1099" s="214"/>
      <c r="AY1099" s="214"/>
      <c r="AZ1099" s="214"/>
      <c r="BA1099" s="214"/>
      <c r="BB1099" s="214"/>
      <c r="BC1099" s="214"/>
      <c r="BD1099" s="214"/>
      <c r="BE1099" s="214"/>
      <c r="BF1099" s="214"/>
      <c r="BG1099" s="214"/>
      <c r="BH1099" s="214"/>
      <c r="BI1099" s="214"/>
      <c r="BJ1099" s="214"/>
      <c r="BK1099" s="214"/>
      <c r="BL1099" s="214"/>
      <c r="BM1099" s="214"/>
      <c r="BN1099" s="214"/>
      <c r="BO1099" s="214"/>
      <c r="BP1099" s="214"/>
      <c r="BQ1099" s="214"/>
    </row>
    <row r="1100" spans="1:69" x14ac:dyDescent="0.2">
      <c r="A1100" s="214"/>
      <c r="B1100" s="214"/>
      <c r="C1100" s="214"/>
      <c r="D1100" s="214"/>
      <c r="E1100" s="214"/>
      <c r="F1100" s="214"/>
      <c r="G1100" s="214"/>
      <c r="H1100" s="214"/>
      <c r="I1100" s="214"/>
      <c r="J1100" s="214"/>
      <c r="K1100" s="214"/>
      <c r="L1100" s="214"/>
      <c r="M1100" s="214"/>
      <c r="N1100" s="214"/>
      <c r="O1100" s="214"/>
      <c r="P1100" s="214"/>
      <c r="Q1100" s="214"/>
      <c r="R1100" s="214"/>
      <c r="S1100" s="214"/>
      <c r="T1100" s="214"/>
      <c r="U1100" s="214"/>
      <c r="V1100" s="214"/>
      <c r="W1100" s="214"/>
      <c r="X1100" s="214"/>
      <c r="Y1100" s="214"/>
      <c r="Z1100" s="214"/>
      <c r="AA1100" s="214"/>
      <c r="AB1100" s="214"/>
      <c r="AC1100" s="214"/>
      <c r="AD1100" s="214"/>
      <c r="AE1100" s="214"/>
      <c r="AF1100" s="214"/>
      <c r="AG1100" s="214"/>
      <c r="AH1100" s="214"/>
      <c r="AI1100" s="214"/>
      <c r="AJ1100" s="214"/>
      <c r="AK1100" s="214"/>
      <c r="AL1100" s="214"/>
      <c r="AM1100" s="214"/>
      <c r="AN1100" s="214"/>
      <c r="AO1100" s="214"/>
      <c r="AP1100" s="214"/>
      <c r="AQ1100" s="214"/>
      <c r="AR1100" s="214"/>
      <c r="AS1100" s="214"/>
      <c r="AT1100" s="214"/>
      <c r="AU1100" s="214"/>
      <c r="AV1100" s="214"/>
      <c r="AW1100" s="214"/>
      <c r="AX1100" s="214"/>
      <c r="AY1100" s="214"/>
      <c r="AZ1100" s="214"/>
      <c r="BA1100" s="214"/>
      <c r="BB1100" s="214"/>
      <c r="BC1100" s="214"/>
      <c r="BD1100" s="214"/>
      <c r="BE1100" s="214"/>
      <c r="BF1100" s="214"/>
      <c r="BG1100" s="214"/>
      <c r="BH1100" s="214"/>
      <c r="BI1100" s="214"/>
      <c r="BJ1100" s="214"/>
      <c r="BK1100" s="214"/>
      <c r="BL1100" s="214"/>
      <c r="BM1100" s="214"/>
      <c r="BN1100" s="214"/>
      <c r="BO1100" s="214"/>
      <c r="BP1100" s="214"/>
      <c r="BQ1100" s="214"/>
    </row>
    <row r="1101" spans="1:69" x14ac:dyDescent="0.2">
      <c r="A1101" s="214"/>
      <c r="B1101" s="214"/>
      <c r="C1101" s="214"/>
      <c r="D1101" s="214"/>
      <c r="E1101" s="214"/>
      <c r="F1101" s="214"/>
      <c r="G1101" s="214"/>
      <c r="H1101" s="214"/>
      <c r="I1101" s="214"/>
      <c r="J1101" s="214"/>
      <c r="K1101" s="214"/>
      <c r="L1101" s="214"/>
      <c r="M1101" s="214"/>
      <c r="N1101" s="214"/>
      <c r="O1101" s="214"/>
      <c r="P1101" s="214"/>
      <c r="Q1101" s="214"/>
      <c r="R1101" s="214"/>
      <c r="S1101" s="214"/>
      <c r="T1101" s="214"/>
      <c r="U1101" s="214"/>
      <c r="V1101" s="214"/>
      <c r="W1101" s="214"/>
      <c r="X1101" s="214"/>
      <c r="Y1101" s="214"/>
      <c r="Z1101" s="214"/>
      <c r="AA1101" s="214"/>
      <c r="AB1101" s="214"/>
      <c r="AC1101" s="214"/>
      <c r="AD1101" s="214"/>
      <c r="AE1101" s="214"/>
      <c r="AF1101" s="214"/>
      <c r="AG1101" s="214"/>
      <c r="AH1101" s="214"/>
      <c r="AI1101" s="214"/>
      <c r="AJ1101" s="214"/>
      <c r="AK1101" s="214"/>
      <c r="AL1101" s="214"/>
      <c r="AM1101" s="214"/>
      <c r="AN1101" s="214"/>
      <c r="AO1101" s="214"/>
      <c r="AP1101" s="214"/>
      <c r="AQ1101" s="214"/>
      <c r="AR1101" s="214"/>
      <c r="AS1101" s="214"/>
      <c r="AT1101" s="214"/>
      <c r="AU1101" s="214"/>
      <c r="AV1101" s="214"/>
      <c r="AW1101" s="214"/>
      <c r="AX1101" s="214"/>
      <c r="AY1101" s="214"/>
      <c r="AZ1101" s="214"/>
      <c r="BA1101" s="214"/>
      <c r="BB1101" s="214"/>
      <c r="BC1101" s="214"/>
      <c r="BD1101" s="214"/>
      <c r="BE1101" s="214"/>
      <c r="BF1101" s="214"/>
      <c r="BG1101" s="214"/>
      <c r="BH1101" s="214"/>
      <c r="BI1101" s="214"/>
      <c r="BJ1101" s="214"/>
      <c r="BK1101" s="214"/>
      <c r="BL1101" s="214"/>
      <c r="BM1101" s="214"/>
      <c r="BN1101" s="214"/>
      <c r="BO1101" s="214"/>
      <c r="BP1101" s="214"/>
      <c r="BQ1101" s="214"/>
    </row>
    <row r="1102" spans="1:69" x14ac:dyDescent="0.2">
      <c r="A1102" s="214"/>
      <c r="B1102" s="214"/>
      <c r="C1102" s="214"/>
      <c r="D1102" s="214"/>
      <c r="E1102" s="214"/>
      <c r="F1102" s="214"/>
      <c r="G1102" s="214"/>
      <c r="H1102" s="214"/>
      <c r="I1102" s="214"/>
      <c r="J1102" s="214"/>
      <c r="K1102" s="214"/>
      <c r="L1102" s="214"/>
      <c r="M1102" s="214"/>
      <c r="N1102" s="214"/>
      <c r="O1102" s="214"/>
      <c r="P1102" s="214"/>
      <c r="Q1102" s="214"/>
      <c r="R1102" s="214"/>
      <c r="S1102" s="214"/>
      <c r="T1102" s="214"/>
      <c r="U1102" s="214"/>
      <c r="V1102" s="214"/>
      <c r="W1102" s="214"/>
      <c r="X1102" s="214"/>
      <c r="Y1102" s="214"/>
      <c r="Z1102" s="214"/>
      <c r="AA1102" s="214"/>
      <c r="AB1102" s="214"/>
      <c r="AC1102" s="214"/>
      <c r="AD1102" s="214"/>
      <c r="AE1102" s="214"/>
      <c r="AF1102" s="214"/>
      <c r="AG1102" s="214"/>
      <c r="AH1102" s="214"/>
      <c r="AI1102" s="214"/>
      <c r="AJ1102" s="214"/>
      <c r="AK1102" s="214"/>
      <c r="AL1102" s="214"/>
      <c r="AM1102" s="214"/>
      <c r="AN1102" s="214"/>
      <c r="AO1102" s="214"/>
      <c r="AP1102" s="214"/>
      <c r="AQ1102" s="214"/>
      <c r="AR1102" s="214"/>
      <c r="AS1102" s="214"/>
      <c r="AT1102" s="214"/>
      <c r="AU1102" s="214"/>
      <c r="AV1102" s="214"/>
      <c r="AW1102" s="214"/>
      <c r="AX1102" s="214"/>
      <c r="AY1102" s="214"/>
      <c r="AZ1102" s="214"/>
      <c r="BA1102" s="214"/>
      <c r="BB1102" s="214"/>
      <c r="BC1102" s="214"/>
      <c r="BD1102" s="214"/>
      <c r="BE1102" s="214"/>
      <c r="BF1102" s="214"/>
      <c r="BG1102" s="214"/>
      <c r="BH1102" s="214"/>
      <c r="BI1102" s="214"/>
      <c r="BJ1102" s="214"/>
      <c r="BK1102" s="214"/>
      <c r="BL1102" s="214"/>
      <c r="BM1102" s="214"/>
      <c r="BN1102" s="214"/>
      <c r="BO1102" s="214"/>
      <c r="BP1102" s="214"/>
      <c r="BQ1102" s="214"/>
    </row>
    <row r="1103" spans="1:69" x14ac:dyDescent="0.2">
      <c r="A1103" s="214"/>
      <c r="B1103" s="214"/>
      <c r="C1103" s="214"/>
      <c r="D1103" s="214"/>
      <c r="E1103" s="214"/>
      <c r="F1103" s="214"/>
      <c r="G1103" s="214"/>
      <c r="H1103" s="214"/>
      <c r="I1103" s="214"/>
      <c r="J1103" s="214"/>
      <c r="K1103" s="214"/>
      <c r="L1103" s="214"/>
      <c r="M1103" s="214"/>
      <c r="N1103" s="214"/>
      <c r="O1103" s="214"/>
      <c r="P1103" s="214"/>
      <c r="Q1103" s="214"/>
      <c r="R1103" s="214"/>
      <c r="S1103" s="214"/>
      <c r="T1103" s="214"/>
      <c r="U1103" s="214"/>
      <c r="V1103" s="214"/>
      <c r="W1103" s="214"/>
      <c r="X1103" s="214"/>
      <c r="Y1103" s="214"/>
      <c r="Z1103" s="214"/>
      <c r="AA1103" s="214"/>
      <c r="AB1103" s="214"/>
      <c r="AC1103" s="214"/>
      <c r="AD1103" s="214"/>
      <c r="AE1103" s="214"/>
      <c r="AF1103" s="214"/>
      <c r="AG1103" s="214"/>
      <c r="AH1103" s="214"/>
      <c r="AI1103" s="214"/>
      <c r="AJ1103" s="214"/>
      <c r="AK1103" s="214"/>
      <c r="AL1103" s="214"/>
      <c r="AM1103" s="214"/>
      <c r="AN1103" s="214"/>
      <c r="AO1103" s="214"/>
      <c r="AP1103" s="214"/>
      <c r="AQ1103" s="214"/>
      <c r="AR1103" s="214"/>
      <c r="AS1103" s="214"/>
      <c r="AT1103" s="214"/>
      <c r="AU1103" s="214"/>
      <c r="AV1103" s="214"/>
      <c r="AW1103" s="214"/>
      <c r="AX1103" s="214"/>
      <c r="AY1103" s="214"/>
      <c r="AZ1103" s="214"/>
      <c r="BA1103" s="214"/>
      <c r="BB1103" s="214"/>
      <c r="BC1103" s="214"/>
      <c r="BD1103" s="214"/>
      <c r="BE1103" s="214"/>
      <c r="BF1103" s="214"/>
      <c r="BG1103" s="214"/>
      <c r="BH1103" s="214"/>
      <c r="BI1103" s="214"/>
      <c r="BJ1103" s="214"/>
      <c r="BK1103" s="214"/>
      <c r="BL1103" s="214"/>
      <c r="BM1103" s="214"/>
      <c r="BN1103" s="214"/>
      <c r="BO1103" s="214"/>
      <c r="BP1103" s="214"/>
      <c r="BQ1103" s="214"/>
    </row>
    <row r="1104" spans="1:69" x14ac:dyDescent="0.2">
      <c r="A1104" s="214"/>
      <c r="B1104" s="214"/>
      <c r="C1104" s="214"/>
      <c r="D1104" s="214"/>
      <c r="E1104" s="214"/>
      <c r="F1104" s="214"/>
      <c r="G1104" s="214"/>
      <c r="H1104" s="214"/>
      <c r="I1104" s="214"/>
      <c r="J1104" s="214"/>
      <c r="K1104" s="214"/>
      <c r="L1104" s="214"/>
      <c r="M1104" s="214"/>
      <c r="N1104" s="214"/>
      <c r="O1104" s="214"/>
      <c r="P1104" s="214"/>
      <c r="Q1104" s="214"/>
      <c r="R1104" s="214"/>
      <c r="S1104" s="214"/>
      <c r="T1104" s="214"/>
      <c r="U1104" s="214"/>
      <c r="V1104" s="214"/>
      <c r="W1104" s="214"/>
      <c r="X1104" s="214"/>
      <c r="Y1104" s="214"/>
      <c r="Z1104" s="214"/>
      <c r="AA1104" s="214"/>
      <c r="AB1104" s="214"/>
      <c r="AC1104" s="214"/>
      <c r="AD1104" s="214"/>
      <c r="AE1104" s="214"/>
      <c r="AF1104" s="214"/>
      <c r="AG1104" s="214"/>
      <c r="AH1104" s="214"/>
      <c r="AI1104" s="214"/>
      <c r="AJ1104" s="214"/>
      <c r="AK1104" s="214"/>
      <c r="AL1104" s="214"/>
      <c r="AM1104" s="214"/>
      <c r="AN1104" s="214"/>
      <c r="AO1104" s="214"/>
      <c r="AP1104" s="214"/>
      <c r="AQ1104" s="214"/>
      <c r="AR1104" s="214"/>
      <c r="AS1104" s="214"/>
      <c r="AT1104" s="214"/>
      <c r="AU1104" s="214"/>
      <c r="AV1104" s="214"/>
      <c r="AW1104" s="214"/>
      <c r="AX1104" s="214"/>
      <c r="AY1104" s="214"/>
      <c r="AZ1104" s="214"/>
      <c r="BA1104" s="214"/>
      <c r="BB1104" s="214"/>
      <c r="BC1104" s="214"/>
      <c r="BD1104" s="214"/>
      <c r="BE1104" s="214"/>
      <c r="BF1104" s="214"/>
      <c r="BG1104" s="214"/>
      <c r="BH1104" s="214"/>
      <c r="BI1104" s="214"/>
      <c r="BJ1104" s="214"/>
      <c r="BK1104" s="214"/>
      <c r="BL1104" s="214"/>
      <c r="BM1104" s="214"/>
      <c r="BN1104" s="214"/>
      <c r="BO1104" s="214"/>
      <c r="BP1104" s="214"/>
      <c r="BQ1104" s="214"/>
    </row>
    <row r="1105" spans="1:69" x14ac:dyDescent="0.2">
      <c r="A1105" s="214"/>
      <c r="B1105" s="214"/>
      <c r="C1105" s="214"/>
      <c r="D1105" s="214"/>
      <c r="E1105" s="214"/>
      <c r="F1105" s="214"/>
      <c r="G1105" s="214"/>
      <c r="H1105" s="214"/>
      <c r="I1105" s="214"/>
      <c r="J1105" s="214"/>
      <c r="K1105" s="214"/>
      <c r="L1105" s="214"/>
      <c r="M1105" s="214"/>
      <c r="N1105" s="214"/>
      <c r="O1105" s="214"/>
      <c r="P1105" s="214"/>
      <c r="Q1105" s="214"/>
      <c r="R1105" s="214"/>
      <c r="S1105" s="214"/>
      <c r="T1105" s="214"/>
      <c r="U1105" s="214"/>
      <c r="V1105" s="214"/>
      <c r="W1105" s="214"/>
      <c r="X1105" s="214"/>
      <c r="Y1105" s="214"/>
      <c r="Z1105" s="214"/>
      <c r="AA1105" s="214"/>
      <c r="AB1105" s="214"/>
      <c r="AC1105" s="214"/>
      <c r="AD1105" s="214"/>
      <c r="AE1105" s="214"/>
      <c r="AF1105" s="214"/>
      <c r="AG1105" s="214"/>
      <c r="AH1105" s="214"/>
      <c r="AI1105" s="214"/>
      <c r="AJ1105" s="214"/>
      <c r="AK1105" s="214"/>
      <c r="AL1105" s="214"/>
      <c r="AM1105" s="214"/>
      <c r="AN1105" s="214"/>
      <c r="AO1105" s="214"/>
      <c r="AP1105" s="214"/>
      <c r="AQ1105" s="214"/>
      <c r="AR1105" s="214"/>
      <c r="AS1105" s="214"/>
      <c r="AT1105" s="214"/>
      <c r="AU1105" s="214"/>
      <c r="AV1105" s="214"/>
      <c r="AW1105" s="214"/>
      <c r="AX1105" s="214"/>
      <c r="AY1105" s="214"/>
      <c r="AZ1105" s="214"/>
      <c r="BA1105" s="214"/>
      <c r="BB1105" s="214"/>
      <c r="BC1105" s="214"/>
      <c r="BD1105" s="214"/>
      <c r="BE1105" s="214"/>
      <c r="BF1105" s="214"/>
      <c r="BG1105" s="214"/>
      <c r="BH1105" s="214"/>
      <c r="BI1105" s="214"/>
      <c r="BJ1105" s="214"/>
      <c r="BK1105" s="214"/>
      <c r="BL1105" s="214"/>
      <c r="BM1105" s="214"/>
      <c r="BN1105" s="214"/>
      <c r="BO1105" s="214"/>
      <c r="BP1105" s="214"/>
      <c r="BQ1105" s="214"/>
    </row>
    <row r="1106" spans="1:69" x14ac:dyDescent="0.2">
      <c r="A1106" s="214"/>
      <c r="B1106" s="214"/>
      <c r="C1106" s="214"/>
      <c r="D1106" s="214"/>
      <c r="E1106" s="214"/>
      <c r="F1106" s="214"/>
      <c r="G1106" s="214"/>
      <c r="H1106" s="214"/>
      <c r="I1106" s="214"/>
      <c r="J1106" s="214"/>
      <c r="K1106" s="214"/>
      <c r="L1106" s="214"/>
      <c r="M1106" s="214"/>
      <c r="N1106" s="214"/>
      <c r="O1106" s="214"/>
      <c r="P1106" s="214"/>
      <c r="Q1106" s="214"/>
      <c r="R1106" s="214"/>
      <c r="S1106" s="214"/>
      <c r="T1106" s="214"/>
      <c r="U1106" s="214"/>
      <c r="V1106" s="214"/>
      <c r="W1106" s="214"/>
      <c r="X1106" s="214"/>
      <c r="Y1106" s="214"/>
      <c r="Z1106" s="214"/>
      <c r="AA1106" s="214"/>
      <c r="AB1106" s="214"/>
      <c r="AC1106" s="214"/>
      <c r="AD1106" s="214"/>
      <c r="AE1106" s="214"/>
      <c r="AF1106" s="214"/>
      <c r="AG1106" s="214"/>
      <c r="AH1106" s="214"/>
      <c r="AI1106" s="214"/>
      <c r="AJ1106" s="214"/>
      <c r="AK1106" s="214"/>
      <c r="AL1106" s="214"/>
      <c r="AM1106" s="214"/>
      <c r="AN1106" s="214"/>
      <c r="AO1106" s="214"/>
      <c r="AP1106" s="214"/>
      <c r="AQ1106" s="214"/>
      <c r="AR1106" s="214"/>
      <c r="AS1106" s="214"/>
      <c r="AT1106" s="214"/>
      <c r="AU1106" s="214"/>
      <c r="AV1106" s="214"/>
      <c r="AW1106" s="214"/>
      <c r="AX1106" s="214"/>
      <c r="AY1106" s="214"/>
      <c r="AZ1106" s="214"/>
      <c r="BA1106" s="214"/>
      <c r="BB1106" s="214"/>
      <c r="BC1106" s="214"/>
      <c r="BD1106" s="214"/>
      <c r="BE1106" s="214"/>
      <c r="BF1106" s="214"/>
      <c r="BG1106" s="214"/>
      <c r="BH1106" s="214"/>
      <c r="BI1106" s="214"/>
      <c r="BJ1106" s="214"/>
      <c r="BK1106" s="214"/>
      <c r="BL1106" s="214"/>
      <c r="BM1106" s="214"/>
      <c r="BN1106" s="214"/>
      <c r="BO1106" s="214"/>
      <c r="BP1106" s="214"/>
      <c r="BQ1106" s="214"/>
    </row>
    <row r="1107" spans="1:69" x14ac:dyDescent="0.2">
      <c r="A1107" s="214"/>
      <c r="B1107" s="214"/>
      <c r="C1107" s="214"/>
      <c r="D1107" s="214"/>
      <c r="E1107" s="214"/>
      <c r="F1107" s="214"/>
      <c r="G1107" s="214"/>
      <c r="H1107" s="214"/>
      <c r="I1107" s="214"/>
      <c r="J1107" s="214"/>
      <c r="K1107" s="214"/>
      <c r="L1107" s="214"/>
      <c r="M1107" s="214"/>
      <c r="N1107" s="214"/>
      <c r="O1107" s="214"/>
      <c r="P1107" s="214"/>
      <c r="Q1107" s="214"/>
      <c r="R1107" s="214"/>
      <c r="S1107" s="214"/>
      <c r="T1107" s="214"/>
      <c r="U1107" s="214"/>
      <c r="V1107" s="214"/>
      <c r="W1107" s="214"/>
      <c r="X1107" s="214"/>
      <c r="Y1107" s="214"/>
      <c r="Z1107" s="214"/>
      <c r="AA1107" s="214"/>
      <c r="AB1107" s="214"/>
      <c r="AC1107" s="214"/>
      <c r="AD1107" s="214"/>
      <c r="AE1107" s="214"/>
      <c r="AF1107" s="214"/>
      <c r="AG1107" s="214"/>
      <c r="AH1107" s="214"/>
      <c r="AI1107" s="214"/>
      <c r="AJ1107" s="214"/>
      <c r="AK1107" s="214"/>
      <c r="AL1107" s="214"/>
      <c r="AM1107" s="214"/>
      <c r="AN1107" s="214"/>
      <c r="AO1107" s="214"/>
      <c r="AP1107" s="214"/>
      <c r="AQ1107" s="214"/>
      <c r="AR1107" s="214"/>
      <c r="AS1107" s="214"/>
      <c r="AT1107" s="214"/>
      <c r="AU1107" s="214"/>
      <c r="AV1107" s="214"/>
      <c r="AW1107" s="214"/>
      <c r="AX1107" s="214"/>
      <c r="AY1107" s="214"/>
      <c r="AZ1107" s="214"/>
      <c r="BA1107" s="214"/>
      <c r="BB1107" s="214"/>
      <c r="BC1107" s="214"/>
      <c r="BD1107" s="214"/>
      <c r="BE1107" s="214"/>
      <c r="BF1107" s="214"/>
      <c r="BG1107" s="214"/>
      <c r="BH1107" s="214"/>
      <c r="BI1107" s="214"/>
      <c r="BJ1107" s="214"/>
      <c r="BK1107" s="214"/>
      <c r="BL1107" s="214"/>
      <c r="BM1107" s="214"/>
      <c r="BN1107" s="214"/>
      <c r="BO1107" s="214"/>
      <c r="BP1107" s="214"/>
      <c r="BQ1107" s="214"/>
    </row>
    <row r="1108" spans="1:69" x14ac:dyDescent="0.2">
      <c r="A1108" s="214"/>
      <c r="B1108" s="214"/>
      <c r="C1108" s="214"/>
      <c r="D1108" s="214"/>
      <c r="E1108" s="214"/>
      <c r="F1108" s="214"/>
      <c r="G1108" s="214"/>
      <c r="H1108" s="214"/>
      <c r="I1108" s="214"/>
      <c r="J1108" s="214"/>
      <c r="K1108" s="214"/>
      <c r="L1108" s="214"/>
      <c r="M1108" s="214"/>
      <c r="N1108" s="214"/>
      <c r="O1108" s="214"/>
      <c r="P1108" s="214"/>
      <c r="Q1108" s="214"/>
      <c r="R1108" s="214"/>
      <c r="S1108" s="214"/>
      <c r="T1108" s="214"/>
      <c r="U1108" s="214"/>
      <c r="V1108" s="214"/>
      <c r="W1108" s="214"/>
      <c r="X1108" s="214"/>
      <c r="Y1108" s="214"/>
      <c r="Z1108" s="214"/>
      <c r="AA1108" s="214"/>
      <c r="AB1108" s="214"/>
      <c r="AC1108" s="214"/>
      <c r="AD1108" s="214"/>
      <c r="AE1108" s="214"/>
      <c r="AF1108" s="214"/>
      <c r="AG1108" s="214"/>
      <c r="AH1108" s="214"/>
      <c r="AI1108" s="214"/>
      <c r="AJ1108" s="214"/>
      <c r="AK1108" s="214"/>
      <c r="AL1108" s="214"/>
      <c r="AM1108" s="214"/>
      <c r="AN1108" s="214"/>
      <c r="AO1108" s="214"/>
      <c r="AP1108" s="214"/>
      <c r="AQ1108" s="214"/>
      <c r="AR1108" s="214"/>
      <c r="AS1108" s="214"/>
      <c r="AT1108" s="214"/>
      <c r="AU1108" s="214"/>
      <c r="AV1108" s="214"/>
      <c r="AW1108" s="214"/>
      <c r="AX1108" s="214"/>
      <c r="AY1108" s="214"/>
      <c r="AZ1108" s="214"/>
      <c r="BA1108" s="214"/>
      <c r="BB1108" s="214"/>
      <c r="BC1108" s="214"/>
      <c r="BD1108" s="214"/>
      <c r="BE1108" s="214"/>
      <c r="BF1108" s="214"/>
      <c r="BG1108" s="214"/>
      <c r="BH1108" s="214"/>
      <c r="BI1108" s="214"/>
      <c r="BJ1108" s="214"/>
      <c r="BK1108" s="214"/>
      <c r="BL1108" s="214"/>
      <c r="BM1108" s="214"/>
      <c r="BN1108" s="214"/>
      <c r="BO1108" s="214"/>
      <c r="BP1108" s="214"/>
      <c r="BQ1108" s="214"/>
    </row>
    <row r="1109" spans="1:69" x14ac:dyDescent="0.2">
      <c r="A1109" s="214"/>
      <c r="B1109" s="214"/>
      <c r="C1109" s="214"/>
      <c r="D1109" s="214"/>
      <c r="E1109" s="214"/>
      <c r="F1109" s="214"/>
      <c r="G1109" s="214"/>
      <c r="H1109" s="214"/>
      <c r="I1109" s="214"/>
      <c r="J1109" s="214"/>
      <c r="K1109" s="214"/>
      <c r="L1109" s="214"/>
      <c r="M1109" s="214"/>
      <c r="N1109" s="214"/>
      <c r="O1109" s="214"/>
      <c r="P1109" s="214"/>
      <c r="Q1109" s="214"/>
      <c r="R1109" s="214"/>
      <c r="S1109" s="214"/>
      <c r="T1109" s="214"/>
      <c r="U1109" s="214"/>
      <c r="V1109" s="214"/>
      <c r="W1109" s="214"/>
      <c r="X1109" s="214"/>
      <c r="Y1109" s="214"/>
      <c r="Z1109" s="214"/>
      <c r="AA1109" s="214"/>
      <c r="AB1109" s="214"/>
      <c r="AC1109" s="214"/>
      <c r="AD1109" s="214"/>
      <c r="AE1109" s="214"/>
      <c r="AF1109" s="214"/>
      <c r="AG1109" s="214"/>
      <c r="AH1109" s="214"/>
      <c r="AI1109" s="214"/>
      <c r="AJ1109" s="214"/>
      <c r="AK1109" s="214"/>
      <c r="AL1109" s="214"/>
      <c r="AM1109" s="214"/>
      <c r="AN1109" s="214"/>
      <c r="AO1109" s="214"/>
      <c r="AP1109" s="214"/>
      <c r="AQ1109" s="214"/>
      <c r="AR1109" s="214"/>
      <c r="AS1109" s="214"/>
      <c r="AT1109" s="214"/>
      <c r="AU1109" s="214"/>
      <c r="AV1109" s="214"/>
      <c r="AW1109" s="214"/>
      <c r="AX1109" s="214"/>
      <c r="AY1109" s="214"/>
      <c r="AZ1109" s="214"/>
      <c r="BA1109" s="214"/>
      <c r="BB1109" s="214"/>
      <c r="BC1109" s="214"/>
      <c r="BD1109" s="214"/>
      <c r="BE1109" s="214"/>
      <c r="BF1109" s="214"/>
      <c r="BG1109" s="214"/>
      <c r="BH1109" s="214"/>
      <c r="BI1109" s="214"/>
      <c r="BJ1109" s="214"/>
      <c r="BK1109" s="214"/>
      <c r="BL1109" s="214"/>
      <c r="BM1109" s="214"/>
      <c r="BN1109" s="214"/>
      <c r="BO1109" s="214"/>
      <c r="BP1109" s="214"/>
      <c r="BQ1109" s="214"/>
    </row>
    <row r="1110" spans="1:69" x14ac:dyDescent="0.2">
      <c r="A1110" s="214"/>
      <c r="B1110" s="214"/>
      <c r="C1110" s="214"/>
      <c r="D1110" s="214"/>
      <c r="E1110" s="214"/>
      <c r="F1110" s="214"/>
      <c r="G1110" s="214"/>
      <c r="H1110" s="214"/>
      <c r="I1110" s="214"/>
      <c r="J1110" s="214"/>
      <c r="K1110" s="214"/>
      <c r="L1110" s="214"/>
      <c r="M1110" s="214"/>
      <c r="N1110" s="214"/>
      <c r="O1110" s="214"/>
      <c r="P1110" s="214"/>
      <c r="Q1110" s="214"/>
      <c r="R1110" s="214"/>
      <c r="S1110" s="214"/>
      <c r="T1110" s="214"/>
      <c r="U1110" s="214"/>
      <c r="V1110" s="214"/>
      <c r="W1110" s="214"/>
      <c r="X1110" s="214"/>
      <c r="Y1110" s="214"/>
      <c r="Z1110" s="214"/>
      <c r="AA1110" s="214"/>
      <c r="AB1110" s="214"/>
      <c r="AC1110" s="214"/>
      <c r="AD1110" s="214"/>
      <c r="AE1110" s="214"/>
      <c r="AF1110" s="214"/>
      <c r="AG1110" s="214"/>
      <c r="AH1110" s="214"/>
      <c r="AI1110" s="214"/>
      <c r="AJ1110" s="214"/>
      <c r="AK1110" s="214"/>
      <c r="AL1110" s="214"/>
      <c r="AM1110" s="214"/>
      <c r="AN1110" s="214"/>
      <c r="AO1110" s="214"/>
      <c r="AP1110" s="214"/>
      <c r="AQ1110" s="214"/>
      <c r="AR1110" s="214"/>
      <c r="AS1110" s="214"/>
      <c r="AT1110" s="214"/>
      <c r="AU1110" s="214"/>
      <c r="AV1110" s="214"/>
      <c r="AW1110" s="214"/>
      <c r="AX1110" s="214"/>
      <c r="AY1110" s="214"/>
      <c r="AZ1110" s="214"/>
      <c r="BA1110" s="214"/>
      <c r="BB1110" s="214"/>
      <c r="BC1110" s="214"/>
      <c r="BD1110" s="214"/>
      <c r="BE1110" s="214"/>
      <c r="BF1110" s="214"/>
      <c r="BG1110" s="214"/>
      <c r="BH1110" s="214"/>
      <c r="BI1110" s="214"/>
      <c r="BJ1110" s="214"/>
      <c r="BK1110" s="214"/>
      <c r="BL1110" s="214"/>
      <c r="BM1110" s="214"/>
      <c r="BN1110" s="214"/>
      <c r="BO1110" s="214"/>
      <c r="BP1110" s="214"/>
      <c r="BQ1110" s="214"/>
    </row>
    <row r="1111" spans="1:69" x14ac:dyDescent="0.2">
      <c r="A1111" s="214"/>
      <c r="B1111" s="214"/>
      <c r="C1111" s="214"/>
      <c r="D1111" s="214"/>
      <c r="E1111" s="214"/>
      <c r="F1111" s="214"/>
      <c r="G1111" s="214"/>
      <c r="H1111" s="214"/>
      <c r="I1111" s="214"/>
      <c r="J1111" s="214"/>
      <c r="K1111" s="214"/>
      <c r="L1111" s="214"/>
      <c r="M1111" s="214"/>
      <c r="N1111" s="214"/>
      <c r="O1111" s="214"/>
      <c r="P1111" s="214"/>
      <c r="Q1111" s="214"/>
      <c r="R1111" s="214"/>
      <c r="S1111" s="214"/>
      <c r="T1111" s="214"/>
      <c r="U1111" s="214"/>
      <c r="V1111" s="214"/>
      <c r="W1111" s="214"/>
      <c r="X1111" s="214"/>
      <c r="Y1111" s="214"/>
      <c r="Z1111" s="214"/>
      <c r="AA1111" s="214"/>
      <c r="AB1111" s="214"/>
      <c r="AC1111" s="214"/>
      <c r="AD1111" s="214"/>
      <c r="AE1111" s="214"/>
      <c r="AF1111" s="214"/>
      <c r="AG1111" s="214"/>
      <c r="AH1111" s="214"/>
      <c r="AI1111" s="214"/>
      <c r="AJ1111" s="214"/>
      <c r="AK1111" s="214"/>
      <c r="AL1111" s="214"/>
      <c r="AM1111" s="214"/>
      <c r="AN1111" s="214"/>
      <c r="AO1111" s="214"/>
      <c r="AP1111" s="214"/>
      <c r="AQ1111" s="214"/>
      <c r="AR1111" s="214"/>
      <c r="AS1111" s="214"/>
      <c r="AT1111" s="214"/>
      <c r="AU1111" s="214"/>
      <c r="AV1111" s="214"/>
      <c r="AW1111" s="214"/>
      <c r="AX1111" s="214"/>
      <c r="AY1111" s="214"/>
      <c r="AZ1111" s="214"/>
      <c r="BA1111" s="214"/>
      <c r="BB1111" s="214"/>
      <c r="BC1111" s="214"/>
      <c r="BD1111" s="214"/>
      <c r="BE1111" s="214"/>
      <c r="BF1111" s="214"/>
      <c r="BG1111" s="214"/>
      <c r="BH1111" s="214"/>
      <c r="BI1111" s="214"/>
      <c r="BJ1111" s="214"/>
      <c r="BK1111" s="214"/>
      <c r="BL1111" s="214"/>
      <c r="BM1111" s="214"/>
      <c r="BN1111" s="214"/>
      <c r="BO1111" s="214"/>
      <c r="BP1111" s="214"/>
      <c r="BQ1111" s="214"/>
    </row>
    <row r="1112" spans="1:69" x14ac:dyDescent="0.2">
      <c r="A1112" s="214"/>
      <c r="B1112" s="214"/>
      <c r="C1112" s="214"/>
      <c r="D1112" s="214"/>
      <c r="E1112" s="214"/>
      <c r="F1112" s="214"/>
      <c r="G1112" s="214"/>
      <c r="H1112" s="214"/>
      <c r="I1112" s="214"/>
      <c r="J1112" s="214"/>
      <c r="K1112" s="214"/>
      <c r="L1112" s="214"/>
      <c r="M1112" s="214"/>
      <c r="N1112" s="214"/>
      <c r="O1112" s="214"/>
      <c r="P1112" s="214"/>
      <c r="Q1112" s="214"/>
      <c r="R1112" s="214"/>
      <c r="S1112" s="214"/>
      <c r="T1112" s="214"/>
      <c r="U1112" s="214"/>
      <c r="V1112" s="214"/>
      <c r="W1112" s="214"/>
      <c r="X1112" s="214"/>
      <c r="Y1112" s="214"/>
      <c r="Z1112" s="214"/>
      <c r="AA1112" s="214"/>
      <c r="AB1112" s="214"/>
      <c r="AC1112" s="214"/>
      <c r="AD1112" s="214"/>
      <c r="AE1112" s="214"/>
      <c r="AF1112" s="214"/>
      <c r="AG1112" s="214"/>
      <c r="AH1112" s="214"/>
      <c r="AI1112" s="214"/>
      <c r="AJ1112" s="214"/>
      <c r="AK1112" s="214"/>
      <c r="AL1112" s="214"/>
      <c r="AM1112" s="214"/>
      <c r="AN1112" s="214"/>
      <c r="AO1112" s="214"/>
      <c r="AP1112" s="214"/>
      <c r="AQ1112" s="214"/>
      <c r="AR1112" s="214"/>
      <c r="AS1112" s="214"/>
      <c r="AT1112" s="214"/>
      <c r="AU1112" s="214"/>
      <c r="AV1112" s="214"/>
      <c r="AW1112" s="214"/>
      <c r="AX1112" s="214"/>
      <c r="AY1112" s="214"/>
      <c r="AZ1112" s="214"/>
      <c r="BA1112" s="214"/>
      <c r="BB1112" s="214"/>
      <c r="BC1112" s="214"/>
      <c r="BD1112" s="214"/>
      <c r="BE1112" s="214"/>
      <c r="BF1112" s="214"/>
      <c r="BG1112" s="214"/>
      <c r="BH1112" s="214"/>
      <c r="BI1112" s="214"/>
      <c r="BJ1112" s="214"/>
      <c r="BK1112" s="214"/>
      <c r="BL1112" s="214"/>
      <c r="BM1112" s="214"/>
      <c r="BN1112" s="214"/>
      <c r="BO1112" s="214"/>
      <c r="BP1112" s="214"/>
      <c r="BQ1112" s="214"/>
    </row>
    <row r="1113" spans="1:69" x14ac:dyDescent="0.2">
      <c r="A1113" s="214"/>
      <c r="B1113" s="214"/>
      <c r="C1113" s="214"/>
      <c r="D1113" s="214"/>
      <c r="E1113" s="214"/>
      <c r="F1113" s="214"/>
      <c r="G1113" s="214"/>
      <c r="H1113" s="214"/>
      <c r="I1113" s="214"/>
      <c r="J1113" s="214"/>
      <c r="K1113" s="214"/>
      <c r="L1113" s="214"/>
      <c r="M1113" s="214"/>
      <c r="N1113" s="214"/>
      <c r="O1113" s="214"/>
      <c r="P1113" s="214"/>
      <c r="Q1113" s="214"/>
      <c r="R1113" s="214"/>
      <c r="S1113" s="214"/>
      <c r="T1113" s="214"/>
      <c r="U1113" s="214"/>
      <c r="V1113" s="214"/>
      <c r="W1113" s="214"/>
      <c r="X1113" s="214"/>
      <c r="Y1113" s="214"/>
      <c r="Z1113" s="214"/>
      <c r="AA1113" s="214"/>
      <c r="AB1113" s="214"/>
      <c r="AC1113" s="214"/>
      <c r="AD1113" s="214"/>
      <c r="AE1113" s="214"/>
      <c r="AF1113" s="214"/>
      <c r="AG1113" s="214"/>
      <c r="AH1113" s="214"/>
      <c r="AI1113" s="214"/>
      <c r="AJ1113" s="214"/>
      <c r="AK1113" s="214"/>
      <c r="AL1113" s="214"/>
      <c r="AM1113" s="214"/>
      <c r="AN1113" s="214"/>
      <c r="AO1113" s="214"/>
      <c r="AP1113" s="214"/>
      <c r="AQ1113" s="214"/>
      <c r="AR1113" s="214"/>
      <c r="AS1113" s="214"/>
      <c r="AT1113" s="214"/>
      <c r="AU1113" s="214"/>
      <c r="AV1113" s="214"/>
      <c r="AW1113" s="214"/>
      <c r="AX1113" s="214"/>
      <c r="AY1113" s="214"/>
      <c r="AZ1113" s="214"/>
      <c r="BA1113" s="214"/>
      <c r="BB1113" s="214"/>
      <c r="BC1113" s="214"/>
      <c r="BD1113" s="214"/>
      <c r="BE1113" s="214"/>
      <c r="BF1113" s="214"/>
      <c r="BG1113" s="214"/>
      <c r="BH1113" s="214"/>
      <c r="BI1113" s="214"/>
      <c r="BJ1113" s="214"/>
      <c r="BK1113" s="214"/>
      <c r="BL1113" s="214"/>
      <c r="BM1113" s="214"/>
      <c r="BN1113" s="214"/>
      <c r="BO1113" s="214"/>
      <c r="BP1113" s="214"/>
      <c r="BQ1113" s="214"/>
    </row>
    <row r="1114" spans="1:69" x14ac:dyDescent="0.2">
      <c r="A1114" s="214"/>
      <c r="B1114" s="214"/>
      <c r="C1114" s="214"/>
      <c r="D1114" s="214"/>
      <c r="E1114" s="214"/>
      <c r="F1114" s="214"/>
      <c r="G1114" s="214"/>
      <c r="H1114" s="214"/>
      <c r="I1114" s="214"/>
      <c r="J1114" s="214"/>
      <c r="K1114" s="214"/>
      <c r="L1114" s="214"/>
      <c r="M1114" s="214"/>
      <c r="N1114" s="214"/>
      <c r="O1114" s="214"/>
      <c r="P1114" s="214"/>
      <c r="Q1114" s="214"/>
      <c r="R1114" s="214"/>
      <c r="S1114" s="214"/>
      <c r="T1114" s="214"/>
      <c r="U1114" s="214"/>
      <c r="V1114" s="214"/>
      <c r="W1114" s="214"/>
      <c r="X1114" s="214"/>
      <c r="Y1114" s="214"/>
      <c r="Z1114" s="214"/>
      <c r="AA1114" s="214"/>
      <c r="AB1114" s="214"/>
      <c r="AC1114" s="214"/>
      <c r="AD1114" s="214"/>
      <c r="AE1114" s="214"/>
      <c r="AF1114" s="214"/>
      <c r="AG1114" s="214"/>
      <c r="AH1114" s="214"/>
      <c r="AI1114" s="214"/>
      <c r="AJ1114" s="214"/>
      <c r="AK1114" s="214"/>
      <c r="AL1114" s="214"/>
      <c r="AM1114" s="214"/>
      <c r="AN1114" s="214"/>
      <c r="AO1114" s="214"/>
      <c r="AP1114" s="214"/>
      <c r="AQ1114" s="214"/>
      <c r="AR1114" s="214"/>
      <c r="AS1114" s="214"/>
      <c r="AT1114" s="214"/>
      <c r="AU1114" s="214"/>
      <c r="AV1114" s="214"/>
      <c r="AW1114" s="214"/>
      <c r="AX1114" s="214"/>
      <c r="AY1114" s="214"/>
      <c r="AZ1114" s="214"/>
      <c r="BA1114" s="214"/>
      <c r="BB1114" s="214"/>
      <c r="BC1114" s="214"/>
      <c r="BD1114" s="214"/>
      <c r="BE1114" s="214"/>
      <c r="BF1114" s="214"/>
      <c r="BG1114" s="214"/>
      <c r="BH1114" s="214"/>
      <c r="BI1114" s="214"/>
      <c r="BJ1114" s="214"/>
      <c r="BK1114" s="214"/>
      <c r="BL1114" s="214"/>
      <c r="BM1114" s="214"/>
      <c r="BN1114" s="214"/>
      <c r="BO1114" s="214"/>
      <c r="BP1114" s="214"/>
      <c r="BQ1114" s="214"/>
    </row>
    <row r="1115" spans="1:69" x14ac:dyDescent="0.2">
      <c r="A1115" s="214"/>
      <c r="B1115" s="214"/>
      <c r="C1115" s="214"/>
      <c r="D1115" s="214"/>
      <c r="E1115" s="214"/>
      <c r="F1115" s="214"/>
      <c r="G1115" s="214"/>
      <c r="H1115" s="214"/>
      <c r="I1115" s="214"/>
      <c r="J1115" s="214"/>
      <c r="K1115" s="214"/>
      <c r="L1115" s="214"/>
      <c r="M1115" s="214"/>
      <c r="N1115" s="214"/>
      <c r="O1115" s="214"/>
      <c r="P1115" s="214"/>
      <c r="Q1115" s="214"/>
      <c r="R1115" s="214"/>
      <c r="S1115" s="214"/>
      <c r="T1115" s="214"/>
      <c r="U1115" s="214"/>
      <c r="V1115" s="214"/>
      <c r="W1115" s="214"/>
      <c r="X1115" s="214"/>
      <c r="Y1115" s="214"/>
      <c r="Z1115" s="214"/>
      <c r="AA1115" s="214"/>
      <c r="AB1115" s="214"/>
      <c r="AC1115" s="214"/>
      <c r="AD1115" s="214"/>
      <c r="AE1115" s="214"/>
      <c r="AF1115" s="214"/>
      <c r="AG1115" s="214"/>
      <c r="AH1115" s="214"/>
      <c r="AI1115" s="214"/>
      <c r="AJ1115" s="214"/>
      <c r="AK1115" s="214"/>
      <c r="AL1115" s="214"/>
      <c r="AM1115" s="214"/>
      <c r="AN1115" s="214"/>
      <c r="AO1115" s="214"/>
      <c r="AP1115" s="214"/>
      <c r="AQ1115" s="214"/>
      <c r="AR1115" s="214"/>
      <c r="AS1115" s="214"/>
      <c r="AT1115" s="214"/>
      <c r="AU1115" s="214"/>
      <c r="AV1115" s="214"/>
      <c r="AW1115" s="214"/>
      <c r="AX1115" s="214"/>
      <c r="AY1115" s="214"/>
      <c r="AZ1115" s="214"/>
      <c r="BA1115" s="214"/>
      <c r="BB1115" s="214"/>
      <c r="BC1115" s="214"/>
      <c r="BD1115" s="214"/>
      <c r="BE1115" s="214"/>
      <c r="BF1115" s="214"/>
      <c r="BG1115" s="214"/>
      <c r="BH1115" s="214"/>
      <c r="BI1115" s="214"/>
      <c r="BJ1115" s="214"/>
      <c r="BK1115" s="214"/>
      <c r="BL1115" s="214"/>
      <c r="BM1115" s="214"/>
      <c r="BN1115" s="214"/>
      <c r="BO1115" s="214"/>
      <c r="BP1115" s="214"/>
      <c r="BQ1115" s="214"/>
    </row>
    <row r="1116" spans="1:69" x14ac:dyDescent="0.2">
      <c r="A1116" s="214"/>
      <c r="B1116" s="214"/>
      <c r="C1116" s="214"/>
      <c r="D1116" s="214"/>
      <c r="E1116" s="214"/>
      <c r="F1116" s="214"/>
      <c r="G1116" s="214"/>
      <c r="H1116" s="214"/>
      <c r="I1116" s="214"/>
      <c r="J1116" s="214"/>
      <c r="K1116" s="214"/>
      <c r="L1116" s="214"/>
      <c r="M1116" s="214"/>
      <c r="N1116" s="214"/>
      <c r="O1116" s="214"/>
      <c r="P1116" s="214"/>
      <c r="Q1116" s="214"/>
      <c r="R1116" s="214"/>
      <c r="S1116" s="214"/>
      <c r="T1116" s="214"/>
      <c r="U1116" s="214"/>
      <c r="V1116" s="214"/>
      <c r="W1116" s="214"/>
      <c r="X1116" s="214"/>
      <c r="Y1116" s="214"/>
      <c r="Z1116" s="214"/>
      <c r="AA1116" s="214"/>
      <c r="AB1116" s="214"/>
      <c r="AC1116" s="214"/>
      <c r="AD1116" s="214"/>
      <c r="AE1116" s="214"/>
      <c r="AF1116" s="214"/>
      <c r="AG1116" s="214"/>
      <c r="AH1116" s="214"/>
      <c r="AI1116" s="214"/>
      <c r="AJ1116" s="214"/>
      <c r="AK1116" s="214"/>
      <c r="AL1116" s="214"/>
      <c r="AM1116" s="214"/>
      <c r="AN1116" s="214"/>
      <c r="AO1116" s="214"/>
      <c r="AP1116" s="214"/>
      <c r="AQ1116" s="214"/>
      <c r="AR1116" s="214"/>
      <c r="AS1116" s="214"/>
      <c r="AT1116" s="214"/>
      <c r="AU1116" s="214"/>
      <c r="AV1116" s="214"/>
      <c r="AW1116" s="214"/>
      <c r="AX1116" s="214"/>
      <c r="AY1116" s="214"/>
      <c r="AZ1116" s="214"/>
      <c r="BA1116" s="214"/>
      <c r="BB1116" s="214"/>
      <c r="BC1116" s="214"/>
      <c r="BD1116" s="214"/>
      <c r="BE1116" s="214"/>
      <c r="BF1116" s="214"/>
      <c r="BG1116" s="214"/>
      <c r="BH1116" s="214"/>
      <c r="BI1116" s="214"/>
      <c r="BJ1116" s="214"/>
      <c r="BK1116" s="214"/>
      <c r="BL1116" s="214"/>
      <c r="BM1116" s="214"/>
      <c r="BN1116" s="214"/>
      <c r="BO1116" s="214"/>
      <c r="BP1116" s="214"/>
      <c r="BQ1116" s="214"/>
    </row>
    <row r="1117" spans="1:69" x14ac:dyDescent="0.2">
      <c r="A1117" s="214"/>
      <c r="B1117" s="214"/>
      <c r="C1117" s="214"/>
      <c r="D1117" s="214"/>
      <c r="E1117" s="214"/>
      <c r="F1117" s="214"/>
      <c r="G1117" s="214"/>
      <c r="H1117" s="214"/>
      <c r="I1117" s="214"/>
      <c r="J1117" s="214"/>
      <c r="K1117" s="214"/>
      <c r="L1117" s="214"/>
      <c r="M1117" s="214"/>
      <c r="N1117" s="214"/>
      <c r="O1117" s="214"/>
      <c r="P1117" s="214"/>
      <c r="Q1117" s="214"/>
      <c r="R1117" s="214"/>
      <c r="S1117" s="214"/>
      <c r="T1117" s="214"/>
      <c r="U1117" s="214"/>
      <c r="V1117" s="214"/>
      <c r="W1117" s="214"/>
      <c r="X1117" s="214"/>
      <c r="Y1117" s="214"/>
      <c r="Z1117" s="214"/>
      <c r="AA1117" s="214"/>
      <c r="AB1117" s="214"/>
      <c r="AC1117" s="214"/>
      <c r="AD1117" s="214"/>
      <c r="AE1117" s="214"/>
      <c r="AF1117" s="214"/>
      <c r="AG1117" s="214"/>
      <c r="AH1117" s="214"/>
      <c r="AI1117" s="214"/>
      <c r="AJ1117" s="214"/>
      <c r="AK1117" s="214"/>
      <c r="AL1117" s="214"/>
      <c r="AM1117" s="214"/>
      <c r="AN1117" s="214"/>
      <c r="AO1117" s="214"/>
      <c r="AP1117" s="214"/>
      <c r="AQ1117" s="214"/>
      <c r="AR1117" s="214"/>
      <c r="AS1117" s="214"/>
      <c r="AT1117" s="214"/>
      <c r="AU1117" s="214"/>
      <c r="AV1117" s="214"/>
      <c r="AW1117" s="214"/>
      <c r="AX1117" s="214"/>
      <c r="AY1117" s="214"/>
      <c r="AZ1117" s="214"/>
      <c r="BA1117" s="214"/>
      <c r="BB1117" s="214"/>
      <c r="BC1117" s="214"/>
      <c r="BD1117" s="214"/>
      <c r="BE1117" s="214"/>
      <c r="BF1117" s="214"/>
      <c r="BG1117" s="214"/>
      <c r="BH1117" s="214"/>
      <c r="BI1117" s="214"/>
      <c r="BJ1117" s="214"/>
      <c r="BK1117" s="214"/>
      <c r="BL1117" s="214"/>
      <c r="BM1117" s="214"/>
      <c r="BN1117" s="214"/>
      <c r="BO1117" s="214"/>
      <c r="BP1117" s="214"/>
      <c r="BQ1117" s="214"/>
    </row>
    <row r="1118" spans="1:69" x14ac:dyDescent="0.2">
      <c r="A1118" s="214"/>
      <c r="B1118" s="214"/>
      <c r="C1118" s="214"/>
      <c r="D1118" s="214"/>
      <c r="E1118" s="214"/>
      <c r="F1118" s="214"/>
      <c r="G1118" s="214"/>
      <c r="H1118" s="214"/>
      <c r="I1118" s="214"/>
      <c r="J1118" s="214"/>
      <c r="K1118" s="214"/>
      <c r="L1118" s="214"/>
      <c r="M1118" s="214"/>
      <c r="N1118" s="214"/>
      <c r="O1118" s="214"/>
      <c r="P1118" s="214"/>
      <c r="Q1118" s="214"/>
      <c r="R1118" s="214"/>
      <c r="S1118" s="214"/>
      <c r="T1118" s="214"/>
      <c r="U1118" s="214"/>
      <c r="V1118" s="214"/>
      <c r="W1118" s="214"/>
      <c r="X1118" s="214"/>
      <c r="Y1118" s="214"/>
      <c r="Z1118" s="214"/>
      <c r="AA1118" s="214"/>
      <c r="AB1118" s="214"/>
      <c r="AC1118" s="214"/>
      <c r="AD1118" s="214"/>
      <c r="AE1118" s="214"/>
      <c r="AF1118" s="214"/>
      <c r="AG1118" s="214"/>
      <c r="AH1118" s="214"/>
      <c r="AI1118" s="214"/>
      <c r="AJ1118" s="214"/>
      <c r="AK1118" s="214"/>
      <c r="AL1118" s="214"/>
      <c r="AM1118" s="214"/>
      <c r="AN1118" s="214"/>
      <c r="AO1118" s="214"/>
      <c r="AP1118" s="214"/>
      <c r="AQ1118" s="214"/>
      <c r="AR1118" s="214"/>
      <c r="AS1118" s="214"/>
      <c r="AT1118" s="214"/>
      <c r="AU1118" s="214"/>
      <c r="AV1118" s="214"/>
      <c r="AW1118" s="214"/>
      <c r="AX1118" s="214"/>
      <c r="AY1118" s="214"/>
      <c r="AZ1118" s="214"/>
      <c r="BA1118" s="214"/>
      <c r="BB1118" s="214"/>
      <c r="BC1118" s="214"/>
      <c r="BD1118" s="214"/>
      <c r="BE1118" s="214"/>
      <c r="BF1118" s="214"/>
      <c r="BG1118" s="214"/>
      <c r="BH1118" s="214"/>
      <c r="BI1118" s="214"/>
      <c r="BJ1118" s="214"/>
      <c r="BK1118" s="214"/>
      <c r="BL1118" s="214"/>
      <c r="BM1118" s="214"/>
      <c r="BN1118" s="214"/>
      <c r="BO1118" s="214"/>
      <c r="BP1118" s="214"/>
      <c r="BQ1118" s="214"/>
    </row>
    <row r="1119" spans="1:69" x14ac:dyDescent="0.2">
      <c r="A1119" s="214"/>
      <c r="B1119" s="214"/>
      <c r="C1119" s="214"/>
      <c r="D1119" s="214"/>
      <c r="E1119" s="214"/>
      <c r="F1119" s="214"/>
      <c r="G1119" s="214"/>
      <c r="H1119" s="214"/>
      <c r="I1119" s="214"/>
      <c r="J1119" s="214"/>
      <c r="K1119" s="214"/>
      <c r="L1119" s="214"/>
      <c r="M1119" s="214"/>
      <c r="N1119" s="214"/>
      <c r="O1119" s="214"/>
      <c r="P1119" s="214"/>
      <c r="Q1119" s="214"/>
      <c r="R1119" s="214"/>
      <c r="S1119" s="214"/>
      <c r="T1119" s="214"/>
      <c r="U1119" s="214"/>
      <c r="V1119" s="214"/>
      <c r="W1119" s="214"/>
      <c r="X1119" s="214"/>
      <c r="Y1119" s="214"/>
      <c r="Z1119" s="214"/>
      <c r="AA1119" s="214"/>
      <c r="AB1119" s="214"/>
      <c r="AC1119" s="214"/>
      <c r="AD1119" s="214"/>
      <c r="AE1119" s="214"/>
      <c r="AF1119" s="214"/>
      <c r="AG1119" s="214"/>
      <c r="AH1119" s="214"/>
      <c r="AI1119" s="214"/>
      <c r="AJ1119" s="214"/>
      <c r="AK1119" s="214"/>
      <c r="AL1119" s="214"/>
      <c r="AM1119" s="214"/>
      <c r="AN1119" s="214"/>
      <c r="AO1119" s="214"/>
      <c r="AP1119" s="214"/>
      <c r="AQ1119" s="214"/>
      <c r="AR1119" s="214"/>
      <c r="AS1119" s="214"/>
      <c r="AT1119" s="214"/>
      <c r="AU1119" s="214"/>
      <c r="AV1119" s="214"/>
      <c r="AW1119" s="214"/>
      <c r="AX1119" s="214"/>
      <c r="AY1119" s="214"/>
      <c r="AZ1119" s="214"/>
      <c r="BA1119" s="214"/>
      <c r="BB1119" s="214"/>
      <c r="BC1119" s="214"/>
      <c r="BD1119" s="214"/>
      <c r="BE1119" s="214"/>
      <c r="BF1119" s="214"/>
      <c r="BG1119" s="214"/>
      <c r="BH1119" s="214"/>
      <c r="BI1119" s="214"/>
      <c r="BJ1119" s="214"/>
      <c r="BK1119" s="214"/>
      <c r="BL1119" s="214"/>
      <c r="BM1119" s="214"/>
      <c r="BN1119" s="214"/>
      <c r="BO1119" s="214"/>
      <c r="BP1119" s="214"/>
      <c r="BQ1119" s="214"/>
    </row>
    <row r="1120" spans="1:69" x14ac:dyDescent="0.2">
      <c r="A1120" s="214"/>
      <c r="B1120" s="214"/>
      <c r="C1120" s="214"/>
      <c r="D1120" s="214"/>
      <c r="E1120" s="214"/>
      <c r="F1120" s="214"/>
      <c r="G1120" s="214"/>
      <c r="H1120" s="214"/>
      <c r="I1120" s="214"/>
      <c r="J1120" s="214"/>
      <c r="K1120" s="214"/>
      <c r="L1120" s="214"/>
      <c r="M1120" s="214"/>
      <c r="N1120" s="214"/>
      <c r="O1120" s="214"/>
      <c r="P1120" s="214"/>
      <c r="Q1120" s="214"/>
      <c r="R1120" s="214"/>
      <c r="S1120" s="214"/>
      <c r="T1120" s="214"/>
      <c r="U1120" s="214"/>
      <c r="V1120" s="214"/>
      <c r="W1120" s="214"/>
      <c r="X1120" s="214"/>
      <c r="Y1120" s="214"/>
      <c r="Z1120" s="214"/>
      <c r="AA1120" s="214"/>
      <c r="AB1120" s="214"/>
      <c r="AC1120" s="214"/>
      <c r="AD1120" s="214"/>
      <c r="AE1120" s="214"/>
      <c r="AF1120" s="214"/>
      <c r="AG1120" s="214"/>
      <c r="AH1120" s="214"/>
      <c r="AI1120" s="214"/>
      <c r="AJ1120" s="214"/>
      <c r="AK1120" s="214"/>
      <c r="AL1120" s="214"/>
      <c r="AM1120" s="214"/>
      <c r="AN1120" s="214"/>
      <c r="AO1120" s="214"/>
      <c r="AP1120" s="214"/>
      <c r="AQ1120" s="214"/>
      <c r="AR1120" s="214"/>
      <c r="AS1120" s="214"/>
      <c r="AT1120" s="214"/>
      <c r="AU1120" s="214"/>
      <c r="AV1120" s="214"/>
      <c r="AW1120" s="214"/>
      <c r="AX1120" s="214"/>
      <c r="AY1120" s="214"/>
      <c r="AZ1120" s="214"/>
      <c r="BA1120" s="214"/>
      <c r="BB1120" s="214"/>
      <c r="BC1120" s="214"/>
      <c r="BD1120" s="214"/>
      <c r="BE1120" s="214"/>
      <c r="BF1120" s="214"/>
      <c r="BG1120" s="214"/>
      <c r="BH1120" s="214"/>
      <c r="BI1120" s="214"/>
      <c r="BJ1120" s="214"/>
      <c r="BK1120" s="214"/>
      <c r="BL1120" s="214"/>
      <c r="BM1120" s="214"/>
      <c r="BN1120" s="214"/>
      <c r="BO1120" s="214"/>
      <c r="BP1120" s="214"/>
      <c r="BQ1120" s="214"/>
    </row>
    <row r="1121" spans="1:69" x14ac:dyDescent="0.2">
      <c r="A1121" s="214"/>
      <c r="B1121" s="214"/>
      <c r="C1121" s="214"/>
      <c r="D1121" s="214"/>
      <c r="E1121" s="214"/>
      <c r="F1121" s="214"/>
      <c r="G1121" s="214"/>
      <c r="H1121" s="214"/>
      <c r="I1121" s="214"/>
      <c r="J1121" s="214"/>
      <c r="K1121" s="214"/>
      <c r="L1121" s="214"/>
      <c r="M1121" s="214"/>
      <c r="N1121" s="214"/>
      <c r="O1121" s="214"/>
      <c r="P1121" s="214"/>
      <c r="Q1121" s="214"/>
      <c r="R1121" s="214"/>
      <c r="S1121" s="214"/>
      <c r="T1121" s="214"/>
      <c r="U1121" s="214"/>
      <c r="V1121" s="214"/>
      <c r="W1121" s="214"/>
      <c r="X1121" s="214"/>
      <c r="Y1121" s="214"/>
      <c r="Z1121" s="214"/>
      <c r="AA1121" s="214"/>
      <c r="AB1121" s="214"/>
      <c r="AC1121" s="214"/>
      <c r="AD1121" s="214"/>
      <c r="AE1121" s="214"/>
      <c r="AF1121" s="214"/>
      <c r="AG1121" s="214"/>
      <c r="AH1121" s="214"/>
      <c r="AI1121" s="214"/>
      <c r="AJ1121" s="214"/>
      <c r="AK1121" s="214"/>
      <c r="AL1121" s="214"/>
      <c r="AM1121" s="214"/>
      <c r="AN1121" s="214"/>
      <c r="AO1121" s="214"/>
      <c r="AP1121" s="214"/>
      <c r="AQ1121" s="214"/>
      <c r="AR1121" s="214"/>
      <c r="AS1121" s="214"/>
      <c r="AT1121" s="214"/>
      <c r="AU1121" s="214"/>
      <c r="AV1121" s="214"/>
      <c r="AW1121" s="214"/>
      <c r="AX1121" s="214"/>
      <c r="AY1121" s="214"/>
      <c r="AZ1121" s="214"/>
      <c r="BA1121" s="214"/>
      <c r="BB1121" s="214"/>
      <c r="BC1121" s="214"/>
      <c r="BD1121" s="214"/>
      <c r="BE1121" s="214"/>
      <c r="BF1121" s="214"/>
      <c r="BG1121" s="214"/>
      <c r="BH1121" s="214"/>
      <c r="BI1121" s="214"/>
      <c r="BJ1121" s="214"/>
      <c r="BK1121" s="214"/>
      <c r="BL1121" s="214"/>
      <c r="BM1121" s="214"/>
      <c r="BN1121" s="214"/>
      <c r="BO1121" s="214"/>
      <c r="BP1121" s="214"/>
      <c r="BQ1121" s="214"/>
    </row>
    <row r="1122" spans="1:69" x14ac:dyDescent="0.2">
      <c r="A1122" s="214"/>
      <c r="B1122" s="214"/>
      <c r="C1122" s="214"/>
      <c r="D1122" s="214"/>
      <c r="E1122" s="214"/>
      <c r="F1122" s="214"/>
      <c r="G1122" s="214"/>
      <c r="H1122" s="214"/>
      <c r="I1122" s="214"/>
      <c r="J1122" s="214"/>
      <c r="K1122" s="214"/>
      <c r="L1122" s="214"/>
      <c r="M1122" s="214"/>
      <c r="N1122" s="214"/>
      <c r="O1122" s="214"/>
      <c r="P1122" s="214"/>
      <c r="Q1122" s="214"/>
      <c r="R1122" s="214"/>
      <c r="S1122" s="214"/>
      <c r="T1122" s="214"/>
      <c r="U1122" s="214"/>
      <c r="V1122" s="214"/>
      <c r="W1122" s="214"/>
      <c r="X1122" s="214"/>
      <c r="Y1122" s="214"/>
      <c r="Z1122" s="214"/>
      <c r="AA1122" s="214"/>
      <c r="AB1122" s="214"/>
      <c r="AC1122" s="214"/>
      <c r="AD1122" s="214"/>
      <c r="AE1122" s="214"/>
      <c r="AF1122" s="214"/>
      <c r="AG1122" s="214"/>
      <c r="AH1122" s="214"/>
      <c r="AI1122" s="214"/>
      <c r="AJ1122" s="214"/>
      <c r="AK1122" s="214"/>
      <c r="AL1122" s="214"/>
      <c r="AM1122" s="214"/>
      <c r="AN1122" s="214"/>
      <c r="AO1122" s="214"/>
      <c r="AP1122" s="214"/>
      <c r="AQ1122" s="214"/>
      <c r="AR1122" s="214"/>
      <c r="AS1122" s="214"/>
      <c r="AT1122" s="214"/>
      <c r="AU1122" s="214"/>
      <c r="AV1122" s="214"/>
      <c r="AW1122" s="214"/>
      <c r="AX1122" s="214"/>
      <c r="AY1122" s="214"/>
      <c r="AZ1122" s="214"/>
      <c r="BA1122" s="214"/>
      <c r="BB1122" s="214"/>
      <c r="BC1122" s="214"/>
      <c r="BD1122" s="214"/>
      <c r="BE1122" s="214"/>
      <c r="BF1122" s="214"/>
      <c r="BG1122" s="214"/>
      <c r="BH1122" s="214"/>
      <c r="BI1122" s="214"/>
      <c r="BJ1122" s="214"/>
      <c r="BK1122" s="214"/>
      <c r="BL1122" s="214"/>
      <c r="BM1122" s="214"/>
      <c r="BN1122" s="214"/>
      <c r="BO1122" s="214"/>
      <c r="BP1122" s="214"/>
      <c r="BQ1122" s="214"/>
    </row>
    <row r="1123" spans="1:69" x14ac:dyDescent="0.2">
      <c r="A1123" s="214"/>
      <c r="B1123" s="214"/>
      <c r="C1123" s="214"/>
      <c r="D1123" s="214"/>
      <c r="E1123" s="214"/>
      <c r="F1123" s="214"/>
      <c r="G1123" s="214"/>
      <c r="H1123" s="214"/>
      <c r="I1123" s="214"/>
      <c r="J1123" s="214"/>
      <c r="K1123" s="214"/>
      <c r="L1123" s="214"/>
      <c r="M1123" s="214"/>
      <c r="N1123" s="214"/>
      <c r="O1123" s="214"/>
      <c r="P1123" s="214"/>
      <c r="Q1123" s="214"/>
      <c r="R1123" s="214"/>
      <c r="S1123" s="214"/>
      <c r="T1123" s="214"/>
      <c r="U1123" s="214"/>
      <c r="V1123" s="214"/>
      <c r="W1123" s="214"/>
      <c r="X1123" s="214"/>
      <c r="Y1123" s="214"/>
      <c r="Z1123" s="214"/>
      <c r="AA1123" s="214"/>
      <c r="AB1123" s="214"/>
      <c r="AC1123" s="214"/>
      <c r="AD1123" s="214"/>
      <c r="AE1123" s="214"/>
      <c r="AF1123" s="214"/>
      <c r="AG1123" s="214"/>
      <c r="AH1123" s="214"/>
      <c r="AI1123" s="214"/>
      <c r="AJ1123" s="214"/>
      <c r="AK1123" s="214"/>
      <c r="AL1123" s="214"/>
      <c r="AM1123" s="214"/>
      <c r="AN1123" s="214"/>
      <c r="AO1123" s="214"/>
      <c r="AP1123" s="214"/>
      <c r="AQ1123" s="214"/>
      <c r="AR1123" s="214"/>
      <c r="AS1123" s="214"/>
      <c r="AT1123" s="214"/>
      <c r="AU1123" s="214"/>
      <c r="AV1123" s="214"/>
      <c r="AW1123" s="214"/>
      <c r="AX1123" s="214"/>
      <c r="AY1123" s="214"/>
      <c r="AZ1123" s="214"/>
      <c r="BA1123" s="214"/>
      <c r="BB1123" s="214"/>
      <c r="BC1123" s="214"/>
      <c r="BD1123" s="214"/>
      <c r="BE1123" s="214"/>
      <c r="BF1123" s="214"/>
      <c r="BG1123" s="214"/>
      <c r="BH1123" s="214"/>
      <c r="BI1123" s="214"/>
      <c r="BJ1123" s="214"/>
      <c r="BK1123" s="214"/>
      <c r="BL1123" s="214"/>
      <c r="BM1123" s="214"/>
      <c r="BN1123" s="214"/>
      <c r="BO1123" s="214"/>
      <c r="BP1123" s="214"/>
      <c r="BQ1123" s="214"/>
    </row>
    <row r="1124" spans="1:69" x14ac:dyDescent="0.2">
      <c r="A1124" s="214"/>
      <c r="B1124" s="214"/>
      <c r="C1124" s="214"/>
      <c r="D1124" s="214"/>
      <c r="E1124" s="214"/>
      <c r="F1124" s="214"/>
      <c r="G1124" s="214"/>
      <c r="H1124" s="214"/>
      <c r="I1124" s="214"/>
      <c r="J1124" s="214"/>
      <c r="K1124" s="214"/>
      <c r="L1124" s="214"/>
      <c r="M1124" s="214"/>
      <c r="N1124" s="214"/>
      <c r="O1124" s="214"/>
      <c r="P1124" s="214"/>
      <c r="Q1124" s="214"/>
      <c r="R1124" s="214"/>
      <c r="S1124" s="214"/>
      <c r="T1124" s="214"/>
      <c r="U1124" s="214"/>
      <c r="V1124" s="214"/>
      <c r="W1124" s="214"/>
      <c r="X1124" s="214"/>
      <c r="Y1124" s="214"/>
      <c r="Z1124" s="214"/>
      <c r="AA1124" s="214"/>
      <c r="AB1124" s="214"/>
      <c r="AC1124" s="214"/>
      <c r="AD1124" s="214"/>
      <c r="AE1124" s="214"/>
      <c r="AF1124" s="214"/>
      <c r="AG1124" s="214"/>
      <c r="AH1124" s="214"/>
      <c r="AI1124" s="214"/>
      <c r="AJ1124" s="214"/>
      <c r="AK1124" s="214"/>
      <c r="AL1124" s="214"/>
      <c r="AM1124" s="214"/>
      <c r="AN1124" s="214"/>
      <c r="AO1124" s="214"/>
      <c r="AP1124" s="214"/>
      <c r="AQ1124" s="214"/>
      <c r="AR1124" s="214"/>
      <c r="AS1124" s="214"/>
      <c r="AT1124" s="214"/>
      <c r="AU1124" s="214"/>
      <c r="AV1124" s="214"/>
      <c r="AW1124" s="214"/>
      <c r="AX1124" s="214"/>
      <c r="AY1124" s="214"/>
      <c r="AZ1124" s="214"/>
      <c r="BA1124" s="214"/>
      <c r="BB1124" s="214"/>
      <c r="BC1124" s="214"/>
      <c r="BD1124" s="214"/>
      <c r="BE1124" s="214"/>
      <c r="BF1124" s="214"/>
      <c r="BG1124" s="214"/>
      <c r="BH1124" s="214"/>
      <c r="BI1124" s="214"/>
      <c r="BJ1124" s="214"/>
      <c r="BK1124" s="214"/>
      <c r="BL1124" s="214"/>
      <c r="BM1124" s="214"/>
      <c r="BN1124" s="214"/>
      <c r="BO1124" s="214"/>
      <c r="BP1124" s="214"/>
      <c r="BQ1124" s="214"/>
    </row>
    <row r="1125" spans="1:69" x14ac:dyDescent="0.2">
      <c r="A1125" s="214"/>
      <c r="B1125" s="214"/>
      <c r="C1125" s="214"/>
      <c r="D1125" s="214"/>
      <c r="E1125" s="214"/>
      <c r="F1125" s="214"/>
      <c r="G1125" s="214"/>
      <c r="H1125" s="214"/>
      <c r="I1125" s="214"/>
      <c r="J1125" s="214"/>
      <c r="K1125" s="214"/>
      <c r="L1125" s="214"/>
      <c r="M1125" s="214"/>
      <c r="N1125" s="214"/>
      <c r="O1125" s="214"/>
      <c r="P1125" s="214"/>
      <c r="Q1125" s="214"/>
      <c r="R1125" s="214"/>
      <c r="S1125" s="214"/>
      <c r="T1125" s="214"/>
      <c r="U1125" s="214"/>
      <c r="V1125" s="214"/>
      <c r="W1125" s="214"/>
      <c r="X1125" s="214"/>
      <c r="Y1125" s="214"/>
      <c r="Z1125" s="214"/>
      <c r="AA1125" s="214"/>
      <c r="AB1125" s="214"/>
      <c r="AC1125" s="214"/>
      <c r="AD1125" s="214"/>
      <c r="AE1125" s="214"/>
      <c r="AF1125" s="214"/>
      <c r="AG1125" s="214"/>
      <c r="AH1125" s="214"/>
      <c r="AI1125" s="214"/>
      <c r="AJ1125" s="214"/>
      <c r="AK1125" s="214"/>
      <c r="AL1125" s="214"/>
      <c r="AM1125" s="214"/>
      <c r="AN1125" s="214"/>
      <c r="AO1125" s="214"/>
      <c r="AP1125" s="214"/>
      <c r="AQ1125" s="214"/>
      <c r="AR1125" s="214"/>
      <c r="AS1125" s="214"/>
      <c r="AT1125" s="214"/>
      <c r="AU1125" s="214"/>
      <c r="AV1125" s="214"/>
      <c r="AW1125" s="214"/>
      <c r="AX1125" s="214"/>
      <c r="AY1125" s="214"/>
      <c r="AZ1125" s="214"/>
      <c r="BA1125" s="214"/>
      <c r="BB1125" s="214"/>
      <c r="BC1125" s="214"/>
      <c r="BD1125" s="214"/>
      <c r="BE1125" s="214"/>
      <c r="BF1125" s="214"/>
      <c r="BG1125" s="214"/>
      <c r="BH1125" s="214"/>
      <c r="BI1125" s="214"/>
      <c r="BJ1125" s="214"/>
      <c r="BK1125" s="214"/>
      <c r="BL1125" s="214"/>
      <c r="BM1125" s="214"/>
      <c r="BN1125" s="214"/>
      <c r="BO1125" s="214"/>
      <c r="BP1125" s="214"/>
      <c r="BQ1125" s="214"/>
    </row>
    <row r="1126" spans="1:69" x14ac:dyDescent="0.2">
      <c r="A1126" s="214"/>
      <c r="B1126" s="214"/>
      <c r="C1126" s="214"/>
      <c r="D1126" s="214"/>
      <c r="E1126" s="214"/>
      <c r="F1126" s="214"/>
      <c r="G1126" s="214"/>
      <c r="H1126" s="214"/>
      <c r="I1126" s="214"/>
      <c r="J1126" s="214"/>
      <c r="K1126" s="214"/>
      <c r="L1126" s="214"/>
      <c r="M1126" s="214"/>
      <c r="N1126" s="214"/>
      <c r="O1126" s="214"/>
      <c r="P1126" s="214"/>
      <c r="Q1126" s="214"/>
      <c r="R1126" s="214"/>
      <c r="S1126" s="214"/>
      <c r="T1126" s="214"/>
      <c r="U1126" s="214"/>
      <c r="V1126" s="214"/>
      <c r="W1126" s="214"/>
      <c r="X1126" s="214"/>
      <c r="Y1126" s="214"/>
      <c r="Z1126" s="214"/>
      <c r="AA1126" s="214"/>
      <c r="AB1126" s="214"/>
      <c r="AC1126" s="214"/>
      <c r="AD1126" s="214"/>
      <c r="AE1126" s="214"/>
      <c r="AF1126" s="214"/>
      <c r="AG1126" s="214"/>
      <c r="AH1126" s="214"/>
      <c r="AI1126" s="214"/>
      <c r="AJ1126" s="214"/>
      <c r="AK1126" s="214"/>
      <c r="AL1126" s="214"/>
      <c r="AM1126" s="214"/>
      <c r="AN1126" s="214"/>
      <c r="AO1126" s="214"/>
      <c r="AP1126" s="214"/>
      <c r="AQ1126" s="214"/>
      <c r="AR1126" s="214"/>
      <c r="AS1126" s="214"/>
      <c r="AT1126" s="214"/>
      <c r="AU1126" s="214"/>
      <c r="AV1126" s="214"/>
      <c r="AW1126" s="214"/>
      <c r="AX1126" s="214"/>
      <c r="AY1126" s="214"/>
      <c r="AZ1126" s="214"/>
      <c r="BA1126" s="214"/>
      <c r="BB1126" s="214"/>
      <c r="BC1126" s="214"/>
      <c r="BD1126" s="214"/>
      <c r="BE1126" s="214"/>
      <c r="BF1126" s="214"/>
      <c r="BG1126" s="214"/>
      <c r="BH1126" s="214"/>
      <c r="BI1126" s="214"/>
      <c r="BJ1126" s="214"/>
      <c r="BK1126" s="214"/>
      <c r="BL1126" s="214"/>
      <c r="BM1126" s="214"/>
      <c r="BN1126" s="214"/>
      <c r="BO1126" s="214"/>
      <c r="BP1126" s="214"/>
      <c r="BQ1126" s="214"/>
    </row>
    <row r="1127" spans="1:69" x14ac:dyDescent="0.2">
      <c r="A1127" s="214"/>
      <c r="B1127" s="214"/>
      <c r="C1127" s="214"/>
      <c r="D1127" s="214"/>
      <c r="E1127" s="214"/>
      <c r="F1127" s="214"/>
      <c r="G1127" s="214"/>
      <c r="H1127" s="214"/>
      <c r="I1127" s="214"/>
      <c r="J1127" s="214"/>
      <c r="K1127" s="214"/>
      <c r="L1127" s="214"/>
      <c r="M1127" s="214"/>
      <c r="N1127" s="214"/>
      <c r="O1127" s="214"/>
      <c r="P1127" s="214"/>
      <c r="Q1127" s="214"/>
      <c r="R1127" s="214"/>
      <c r="S1127" s="214"/>
      <c r="T1127" s="214"/>
      <c r="U1127" s="214"/>
      <c r="V1127" s="214"/>
      <c r="W1127" s="214"/>
      <c r="X1127" s="214"/>
      <c r="Y1127" s="214"/>
      <c r="Z1127" s="214"/>
      <c r="AA1127" s="214"/>
      <c r="AB1127" s="214"/>
      <c r="AC1127" s="214"/>
      <c r="AD1127" s="214"/>
      <c r="AE1127" s="214"/>
      <c r="AF1127" s="214"/>
      <c r="AG1127" s="214"/>
      <c r="AH1127" s="214"/>
      <c r="AI1127" s="214"/>
      <c r="AJ1127" s="214"/>
      <c r="AK1127" s="214"/>
      <c r="AL1127" s="214"/>
      <c r="AM1127" s="214"/>
      <c r="AN1127" s="214"/>
      <c r="AO1127" s="214"/>
      <c r="AP1127" s="214"/>
      <c r="AQ1127" s="214"/>
      <c r="AR1127" s="214"/>
      <c r="AS1127" s="214"/>
      <c r="AT1127" s="214"/>
      <c r="AU1127" s="214"/>
      <c r="AV1127" s="214"/>
      <c r="AW1127" s="214"/>
      <c r="AX1127" s="214"/>
      <c r="AY1127" s="214"/>
      <c r="AZ1127" s="214"/>
      <c r="BA1127" s="214"/>
      <c r="BB1127" s="214"/>
      <c r="BC1127" s="214"/>
      <c r="BD1127" s="214"/>
      <c r="BE1127" s="214"/>
      <c r="BF1127" s="214"/>
      <c r="BG1127" s="214"/>
      <c r="BH1127" s="214"/>
      <c r="BI1127" s="214"/>
      <c r="BJ1127" s="214"/>
      <c r="BK1127" s="214"/>
      <c r="BL1127" s="214"/>
      <c r="BM1127" s="214"/>
      <c r="BN1127" s="214"/>
      <c r="BO1127" s="214"/>
      <c r="BP1127" s="214"/>
      <c r="BQ1127" s="214"/>
    </row>
    <row r="1128" spans="1:69" x14ac:dyDescent="0.2">
      <c r="A1128" s="214"/>
      <c r="B1128" s="214"/>
      <c r="C1128" s="214"/>
      <c r="D1128" s="214"/>
      <c r="E1128" s="214"/>
      <c r="F1128" s="214"/>
      <c r="G1128" s="214"/>
      <c r="H1128" s="214"/>
      <c r="I1128" s="214"/>
      <c r="J1128" s="214"/>
      <c r="K1128" s="214"/>
      <c r="L1128" s="214"/>
      <c r="M1128" s="214"/>
      <c r="N1128" s="214"/>
      <c r="O1128" s="214"/>
      <c r="P1128" s="214"/>
      <c r="Q1128" s="214"/>
      <c r="R1128" s="214"/>
      <c r="S1128" s="214"/>
      <c r="T1128" s="214"/>
      <c r="U1128" s="214"/>
      <c r="V1128" s="214"/>
      <c r="W1128" s="214"/>
      <c r="X1128" s="214"/>
      <c r="Y1128" s="214"/>
      <c r="Z1128" s="214"/>
      <c r="AA1128" s="214"/>
      <c r="AB1128" s="214"/>
      <c r="AC1128" s="214"/>
      <c r="AD1128" s="214"/>
      <c r="AE1128" s="214"/>
      <c r="AF1128" s="214"/>
      <c r="AG1128" s="214"/>
      <c r="AH1128" s="214"/>
      <c r="AI1128" s="214"/>
      <c r="AJ1128" s="214"/>
      <c r="AK1128" s="214"/>
      <c r="AL1128" s="214"/>
      <c r="AM1128" s="214"/>
      <c r="AN1128" s="214"/>
      <c r="AO1128" s="214"/>
      <c r="AP1128" s="214"/>
      <c r="AQ1128" s="214"/>
      <c r="AR1128" s="214"/>
      <c r="AS1128" s="214"/>
      <c r="AT1128" s="214"/>
      <c r="AU1128" s="214"/>
      <c r="AV1128" s="214"/>
      <c r="AW1128" s="214"/>
      <c r="AX1128" s="214"/>
      <c r="AY1128" s="214"/>
      <c r="AZ1128" s="214"/>
      <c r="BA1128" s="214"/>
      <c r="BB1128" s="214"/>
      <c r="BC1128" s="214"/>
      <c r="BD1128" s="214"/>
      <c r="BE1128" s="214"/>
      <c r="BF1128" s="214"/>
      <c r="BG1128" s="214"/>
      <c r="BH1128" s="214"/>
      <c r="BI1128" s="214"/>
      <c r="BJ1128" s="214"/>
      <c r="BK1128" s="214"/>
      <c r="BL1128" s="214"/>
      <c r="BM1128" s="214"/>
      <c r="BN1128" s="214"/>
      <c r="BO1128" s="214"/>
      <c r="BP1128" s="214"/>
      <c r="BQ1128" s="214"/>
    </row>
    <row r="1129" spans="1:69" x14ac:dyDescent="0.2">
      <c r="A1129" s="214"/>
      <c r="B1129" s="214"/>
      <c r="C1129" s="214"/>
      <c r="D1129" s="214"/>
      <c r="E1129" s="214"/>
      <c r="F1129" s="214"/>
      <c r="G1129" s="214"/>
      <c r="H1129" s="214"/>
      <c r="I1129" s="214"/>
      <c r="J1129" s="214"/>
      <c r="K1129" s="214"/>
      <c r="L1129" s="214"/>
      <c r="M1129" s="214"/>
      <c r="N1129" s="214"/>
      <c r="O1129" s="214"/>
      <c r="P1129" s="214"/>
      <c r="Q1129" s="214"/>
      <c r="R1129" s="214"/>
      <c r="S1129" s="214"/>
      <c r="T1129" s="214"/>
      <c r="U1129" s="214"/>
      <c r="V1129" s="214"/>
      <c r="W1129" s="214"/>
      <c r="X1129" s="214"/>
      <c r="Y1129" s="214"/>
      <c r="Z1129" s="214"/>
      <c r="AA1129" s="214"/>
      <c r="AB1129" s="214"/>
      <c r="AC1129" s="214"/>
      <c r="AD1129" s="214"/>
      <c r="AE1129" s="214"/>
      <c r="AF1129" s="214"/>
      <c r="AG1129" s="214"/>
      <c r="AH1129" s="214"/>
      <c r="AI1129" s="214"/>
      <c r="AJ1129" s="214"/>
      <c r="AK1129" s="214"/>
      <c r="AL1129" s="214"/>
      <c r="AM1129" s="214"/>
      <c r="AN1129" s="214"/>
      <c r="AO1129" s="214"/>
      <c r="AP1129" s="214"/>
      <c r="AQ1129" s="214"/>
      <c r="AR1129" s="214"/>
      <c r="AS1129" s="214"/>
      <c r="AT1129" s="214"/>
      <c r="AU1129" s="214"/>
      <c r="AV1129" s="214"/>
      <c r="AW1129" s="214"/>
      <c r="AX1129" s="214"/>
      <c r="AY1129" s="214"/>
      <c r="AZ1129" s="214"/>
      <c r="BA1129" s="214"/>
      <c r="BB1129" s="214"/>
      <c r="BC1129" s="214"/>
      <c r="BD1129" s="214"/>
      <c r="BE1129" s="214"/>
      <c r="BF1129" s="214"/>
      <c r="BG1129" s="214"/>
      <c r="BH1129" s="214"/>
      <c r="BI1129" s="214"/>
      <c r="BJ1129" s="214"/>
      <c r="BK1129" s="214"/>
      <c r="BL1129" s="214"/>
      <c r="BM1129" s="214"/>
      <c r="BN1129" s="214"/>
      <c r="BO1129" s="214"/>
      <c r="BP1129" s="214"/>
      <c r="BQ1129" s="214"/>
    </row>
    <row r="1130" spans="1:69" x14ac:dyDescent="0.2">
      <c r="A1130" s="214"/>
      <c r="B1130" s="214"/>
      <c r="C1130" s="214"/>
      <c r="D1130" s="214"/>
      <c r="E1130" s="214"/>
      <c r="F1130" s="214"/>
      <c r="G1130" s="214"/>
      <c r="H1130" s="214"/>
      <c r="I1130" s="214"/>
      <c r="J1130" s="214"/>
      <c r="K1130" s="214"/>
      <c r="L1130" s="214"/>
      <c r="M1130" s="214"/>
      <c r="N1130" s="214"/>
      <c r="O1130" s="214"/>
      <c r="P1130" s="214"/>
      <c r="Q1130" s="214"/>
      <c r="R1130" s="214"/>
      <c r="S1130" s="214"/>
      <c r="T1130" s="214"/>
      <c r="U1130" s="214"/>
      <c r="V1130" s="214"/>
      <c r="W1130" s="214"/>
      <c r="X1130" s="214"/>
      <c r="Y1130" s="214"/>
      <c r="Z1130" s="214"/>
      <c r="AA1130" s="214"/>
      <c r="AB1130" s="214"/>
      <c r="AC1130" s="214"/>
      <c r="AD1130" s="214"/>
      <c r="AE1130" s="214"/>
      <c r="AF1130" s="214"/>
      <c r="AG1130" s="214"/>
      <c r="AH1130" s="214"/>
      <c r="AI1130" s="214"/>
      <c r="AJ1130" s="214"/>
      <c r="AK1130" s="214"/>
      <c r="AL1130" s="214"/>
      <c r="AM1130" s="214"/>
      <c r="AN1130" s="214"/>
      <c r="AO1130" s="214"/>
      <c r="AP1130" s="214"/>
      <c r="AQ1130" s="214"/>
      <c r="AR1130" s="214"/>
      <c r="AS1130" s="214"/>
      <c r="AT1130" s="214"/>
      <c r="AU1130" s="214"/>
      <c r="AV1130" s="214"/>
      <c r="AW1130" s="214"/>
      <c r="AX1130" s="214"/>
      <c r="AY1130" s="214"/>
      <c r="AZ1130" s="214"/>
      <c r="BA1130" s="214"/>
      <c r="BB1130" s="214"/>
      <c r="BC1130" s="214"/>
      <c r="BD1130" s="214"/>
      <c r="BE1130" s="214"/>
      <c r="BF1130" s="214"/>
      <c r="BG1130" s="214"/>
      <c r="BH1130" s="214"/>
      <c r="BI1130" s="214"/>
      <c r="BJ1130" s="214"/>
      <c r="BK1130" s="214"/>
      <c r="BL1130" s="214"/>
      <c r="BM1130" s="214"/>
      <c r="BN1130" s="214"/>
      <c r="BO1130" s="214"/>
      <c r="BP1130" s="214"/>
      <c r="BQ1130" s="214"/>
    </row>
    <row r="1131" spans="1:69" x14ac:dyDescent="0.2">
      <c r="A1131" s="214"/>
      <c r="B1131" s="214"/>
      <c r="C1131" s="214"/>
      <c r="D1131" s="214"/>
      <c r="E1131" s="214"/>
      <c r="F1131" s="214"/>
      <c r="G1131" s="214"/>
      <c r="H1131" s="214"/>
      <c r="I1131" s="214"/>
      <c r="J1131" s="214"/>
      <c r="K1131" s="214"/>
      <c r="L1131" s="214"/>
      <c r="M1131" s="214"/>
      <c r="N1131" s="214"/>
      <c r="O1131" s="214"/>
      <c r="P1131" s="214"/>
      <c r="Q1131" s="214"/>
      <c r="R1131" s="214"/>
      <c r="S1131" s="214"/>
      <c r="T1131" s="214"/>
      <c r="U1131" s="214"/>
      <c r="V1131" s="214"/>
      <c r="W1131" s="214"/>
      <c r="X1131" s="214"/>
      <c r="Y1131" s="214"/>
      <c r="Z1131" s="214"/>
      <c r="AA1131" s="214"/>
      <c r="AB1131" s="214"/>
      <c r="AC1131" s="214"/>
      <c r="AD1131" s="214"/>
      <c r="AE1131" s="214"/>
      <c r="AF1131" s="214"/>
      <c r="AG1131" s="214"/>
      <c r="AH1131" s="214"/>
      <c r="AI1131" s="214"/>
      <c r="AJ1131" s="214"/>
      <c r="AK1131" s="214"/>
      <c r="AL1131" s="214"/>
      <c r="AM1131" s="214"/>
      <c r="AN1131" s="214"/>
      <c r="AO1131" s="214"/>
      <c r="AP1131" s="214"/>
      <c r="AQ1131" s="214"/>
      <c r="AR1131" s="214"/>
      <c r="AS1131" s="214"/>
      <c r="AT1131" s="214"/>
      <c r="AU1131" s="214"/>
      <c r="AV1131" s="214"/>
      <c r="AW1131" s="214"/>
      <c r="AX1131" s="214"/>
      <c r="AY1131" s="214"/>
      <c r="AZ1131" s="214"/>
      <c r="BA1131" s="214"/>
      <c r="BB1131" s="214"/>
      <c r="BC1131" s="214"/>
      <c r="BD1131" s="214"/>
      <c r="BE1131" s="214"/>
      <c r="BF1131" s="214"/>
      <c r="BG1131" s="214"/>
      <c r="BH1131" s="214"/>
      <c r="BI1131" s="214"/>
      <c r="BJ1131" s="214"/>
      <c r="BK1131" s="214"/>
      <c r="BL1131" s="214"/>
      <c r="BM1131" s="214"/>
      <c r="BN1131" s="214"/>
      <c r="BO1131" s="214"/>
      <c r="BP1131" s="214"/>
      <c r="BQ1131" s="214"/>
    </row>
    <row r="1132" spans="1:69" x14ac:dyDescent="0.2">
      <c r="A1132" s="214"/>
      <c r="B1132" s="214"/>
      <c r="C1132" s="214"/>
      <c r="D1132" s="214"/>
      <c r="E1132" s="214"/>
      <c r="F1132" s="214"/>
      <c r="G1132" s="214"/>
      <c r="H1132" s="214"/>
      <c r="I1132" s="214"/>
      <c r="J1132" s="214"/>
      <c r="K1132" s="214"/>
      <c r="L1132" s="214"/>
      <c r="M1132" s="214"/>
      <c r="N1132" s="214"/>
      <c r="O1132" s="214"/>
      <c r="P1132" s="214"/>
      <c r="Q1132" s="214"/>
      <c r="R1132" s="214"/>
      <c r="S1132" s="214"/>
      <c r="T1132" s="214"/>
      <c r="U1132" s="214"/>
      <c r="V1132" s="214"/>
      <c r="W1132" s="214"/>
      <c r="X1132" s="214"/>
      <c r="Y1132" s="214"/>
      <c r="Z1132" s="214"/>
      <c r="AA1132" s="214"/>
      <c r="AB1132" s="214"/>
      <c r="AC1132" s="214"/>
      <c r="AD1132" s="214"/>
      <c r="AE1132" s="214"/>
      <c r="AF1132" s="214"/>
      <c r="AG1132" s="214"/>
      <c r="AH1132" s="214"/>
      <c r="AI1132" s="214"/>
      <c r="AJ1132" s="214"/>
      <c r="AK1132" s="214"/>
      <c r="AL1132" s="214"/>
      <c r="AM1132" s="214"/>
      <c r="AN1132" s="214"/>
      <c r="AO1132" s="214"/>
      <c r="AP1132" s="214"/>
      <c r="AQ1132" s="214"/>
      <c r="AR1132" s="214"/>
      <c r="AS1132" s="214"/>
      <c r="AT1132" s="214"/>
      <c r="AU1132" s="214"/>
      <c r="AV1132" s="214"/>
      <c r="AW1132" s="214"/>
      <c r="AX1132" s="214"/>
      <c r="AY1132" s="214"/>
      <c r="AZ1132" s="214"/>
      <c r="BA1132" s="214"/>
      <c r="BB1132" s="214"/>
      <c r="BC1132" s="214"/>
      <c r="BD1132" s="214"/>
      <c r="BE1132" s="214"/>
      <c r="BF1132" s="214"/>
      <c r="BG1132" s="214"/>
      <c r="BH1132" s="214"/>
      <c r="BI1132" s="214"/>
      <c r="BJ1132" s="214"/>
      <c r="BK1132" s="214"/>
      <c r="BL1132" s="214"/>
      <c r="BM1132" s="214"/>
      <c r="BN1132" s="214"/>
      <c r="BO1132" s="214"/>
      <c r="BP1132" s="214"/>
      <c r="BQ1132" s="214"/>
    </row>
    <row r="1133" spans="1:69" x14ac:dyDescent="0.2">
      <c r="A1133" s="214"/>
      <c r="B1133" s="214"/>
      <c r="C1133" s="214"/>
      <c r="D1133" s="214"/>
      <c r="E1133" s="214"/>
      <c r="F1133" s="214"/>
      <c r="G1133" s="214"/>
      <c r="H1133" s="214"/>
      <c r="I1133" s="214"/>
      <c r="J1133" s="214"/>
      <c r="K1133" s="214"/>
      <c r="L1133" s="214"/>
      <c r="M1133" s="214"/>
      <c r="N1133" s="214"/>
      <c r="O1133" s="214"/>
      <c r="P1133" s="214"/>
      <c r="Q1133" s="214"/>
      <c r="R1133" s="214"/>
      <c r="S1133" s="214"/>
      <c r="T1133" s="214"/>
      <c r="U1133" s="214"/>
      <c r="V1133" s="214"/>
      <c r="W1133" s="214"/>
      <c r="X1133" s="214"/>
      <c r="Y1133" s="214"/>
      <c r="Z1133" s="214"/>
      <c r="AA1133" s="214"/>
      <c r="AB1133" s="214"/>
      <c r="AC1133" s="214"/>
      <c r="AD1133" s="214"/>
      <c r="AE1133" s="214"/>
      <c r="AF1133" s="214"/>
      <c r="AG1133" s="214"/>
      <c r="AH1133" s="214"/>
      <c r="AI1133" s="214"/>
      <c r="AJ1133" s="214"/>
      <c r="AK1133" s="214"/>
      <c r="AL1133" s="214"/>
      <c r="AM1133" s="214"/>
      <c r="AN1133" s="214"/>
      <c r="AO1133" s="214"/>
      <c r="AP1133" s="214"/>
      <c r="AQ1133" s="214"/>
      <c r="AR1133" s="214"/>
      <c r="AS1133" s="214"/>
      <c r="AT1133" s="214"/>
      <c r="AU1133" s="214"/>
      <c r="AV1133" s="214"/>
      <c r="AW1133" s="214"/>
      <c r="AX1133" s="214"/>
      <c r="AY1133" s="214"/>
      <c r="AZ1133" s="214"/>
      <c r="BA1133" s="214"/>
      <c r="BB1133" s="214"/>
      <c r="BC1133" s="214"/>
      <c r="BD1133" s="214"/>
      <c r="BE1133" s="214"/>
      <c r="BF1133" s="214"/>
      <c r="BG1133" s="214"/>
      <c r="BH1133" s="214"/>
      <c r="BI1133" s="214"/>
      <c r="BJ1133" s="214"/>
      <c r="BK1133" s="214"/>
      <c r="BL1133" s="214"/>
      <c r="BM1133" s="214"/>
      <c r="BN1133" s="214"/>
      <c r="BO1133" s="214"/>
      <c r="BP1133" s="214"/>
      <c r="BQ1133" s="214"/>
    </row>
    <row r="1134" spans="1:69" x14ac:dyDescent="0.2">
      <c r="A1134" s="214"/>
      <c r="B1134" s="214"/>
      <c r="C1134" s="214"/>
      <c r="D1134" s="214"/>
      <c r="E1134" s="214"/>
      <c r="F1134" s="214"/>
      <c r="G1134" s="214"/>
      <c r="H1134" s="214"/>
      <c r="I1134" s="214"/>
      <c r="J1134" s="214"/>
      <c r="K1134" s="214"/>
      <c r="L1134" s="214"/>
      <c r="M1134" s="214"/>
      <c r="N1134" s="214"/>
      <c r="O1134" s="214"/>
      <c r="P1134" s="214"/>
      <c r="Q1134" s="214"/>
      <c r="R1134" s="214"/>
      <c r="S1134" s="214"/>
      <c r="T1134" s="214"/>
      <c r="U1134" s="214"/>
      <c r="V1134" s="214"/>
      <c r="W1134" s="214"/>
      <c r="X1134" s="214"/>
      <c r="Y1134" s="214"/>
      <c r="Z1134" s="214"/>
      <c r="AA1134" s="214"/>
      <c r="AB1134" s="214"/>
      <c r="AC1134" s="214"/>
      <c r="AD1134" s="214"/>
      <c r="AE1134" s="214"/>
      <c r="AF1134" s="214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4"/>
      <c r="BN1134" s="214"/>
      <c r="BO1134" s="214"/>
      <c r="BP1134" s="214"/>
      <c r="BQ1134" s="214"/>
    </row>
    <row r="1135" spans="1:69" x14ac:dyDescent="0.2">
      <c r="A1135" s="214"/>
      <c r="B1135" s="214"/>
      <c r="C1135" s="214"/>
      <c r="D1135" s="214"/>
      <c r="E1135" s="214"/>
      <c r="F1135" s="214"/>
      <c r="G1135" s="214"/>
      <c r="H1135" s="214"/>
      <c r="I1135" s="214"/>
      <c r="J1135" s="214"/>
      <c r="K1135" s="214"/>
      <c r="L1135" s="214"/>
      <c r="M1135" s="214"/>
      <c r="N1135" s="214"/>
      <c r="O1135" s="214"/>
      <c r="P1135" s="214"/>
      <c r="Q1135" s="214"/>
      <c r="R1135" s="214"/>
      <c r="S1135" s="214"/>
      <c r="T1135" s="214"/>
      <c r="U1135" s="214"/>
      <c r="V1135" s="214"/>
      <c r="W1135" s="214"/>
      <c r="X1135" s="214"/>
      <c r="Y1135" s="214"/>
      <c r="Z1135" s="214"/>
      <c r="AA1135" s="214"/>
      <c r="AB1135" s="214"/>
      <c r="AC1135" s="214"/>
      <c r="AD1135" s="214"/>
      <c r="AE1135" s="214"/>
      <c r="AF1135" s="214"/>
      <c r="AG1135" s="214"/>
      <c r="AH1135" s="214"/>
      <c r="AI1135" s="214"/>
      <c r="AJ1135" s="214"/>
      <c r="AK1135" s="214"/>
      <c r="AL1135" s="214"/>
      <c r="AM1135" s="214"/>
      <c r="AN1135" s="214"/>
      <c r="AO1135" s="214"/>
      <c r="AP1135" s="214"/>
      <c r="AQ1135" s="214"/>
      <c r="AR1135" s="214"/>
      <c r="AS1135" s="214"/>
      <c r="AT1135" s="214"/>
      <c r="AU1135" s="214"/>
      <c r="AV1135" s="214"/>
      <c r="AW1135" s="214"/>
      <c r="AX1135" s="214"/>
      <c r="AY1135" s="214"/>
      <c r="AZ1135" s="214"/>
      <c r="BA1135" s="214"/>
      <c r="BB1135" s="214"/>
      <c r="BC1135" s="214"/>
      <c r="BD1135" s="214"/>
      <c r="BE1135" s="214"/>
      <c r="BF1135" s="214"/>
      <c r="BG1135" s="214"/>
      <c r="BH1135" s="214"/>
      <c r="BI1135" s="214"/>
      <c r="BJ1135" s="214"/>
      <c r="BK1135" s="214"/>
      <c r="BL1135" s="214"/>
      <c r="BM1135" s="214"/>
      <c r="BN1135" s="214"/>
      <c r="BO1135" s="214"/>
      <c r="BP1135" s="214"/>
      <c r="BQ1135" s="214"/>
    </row>
    <row r="1136" spans="1:69" x14ac:dyDescent="0.2">
      <c r="A1136" s="214"/>
      <c r="B1136" s="214"/>
      <c r="C1136" s="214"/>
      <c r="D1136" s="214"/>
      <c r="E1136" s="214"/>
      <c r="F1136" s="214"/>
      <c r="G1136" s="214"/>
      <c r="H1136" s="214"/>
      <c r="I1136" s="214"/>
      <c r="J1136" s="214"/>
      <c r="K1136" s="214"/>
      <c r="L1136" s="214"/>
      <c r="M1136" s="214"/>
      <c r="N1136" s="214"/>
      <c r="O1136" s="214"/>
      <c r="P1136" s="214"/>
      <c r="Q1136" s="214"/>
      <c r="R1136" s="214"/>
      <c r="S1136" s="214"/>
      <c r="T1136" s="214"/>
      <c r="U1136" s="214"/>
      <c r="V1136" s="214"/>
      <c r="W1136" s="214"/>
      <c r="X1136" s="214"/>
      <c r="Y1136" s="214"/>
      <c r="Z1136" s="214"/>
      <c r="AA1136" s="214"/>
      <c r="AB1136" s="214"/>
      <c r="AC1136" s="214"/>
      <c r="AD1136" s="214"/>
      <c r="AE1136" s="214"/>
      <c r="AF1136" s="214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4"/>
      <c r="BN1136" s="214"/>
      <c r="BO1136" s="214"/>
      <c r="BP1136" s="214"/>
      <c r="BQ1136" s="214"/>
    </row>
    <row r="1137" spans="1:69" x14ac:dyDescent="0.2">
      <c r="A1137" s="214"/>
      <c r="B1137" s="214"/>
      <c r="C1137" s="214"/>
      <c r="D1137" s="214"/>
      <c r="E1137" s="214"/>
      <c r="F1137" s="214"/>
      <c r="G1137" s="214"/>
      <c r="H1137" s="214"/>
      <c r="I1137" s="214"/>
      <c r="J1137" s="214"/>
      <c r="K1137" s="214"/>
      <c r="L1137" s="214"/>
      <c r="M1137" s="214"/>
      <c r="N1137" s="214"/>
      <c r="O1137" s="214"/>
      <c r="P1137" s="214"/>
      <c r="Q1137" s="214"/>
      <c r="R1137" s="214"/>
      <c r="S1137" s="214"/>
      <c r="T1137" s="214"/>
      <c r="U1137" s="214"/>
      <c r="V1137" s="214"/>
      <c r="W1137" s="214"/>
      <c r="X1137" s="214"/>
      <c r="Y1137" s="214"/>
      <c r="Z1137" s="214"/>
      <c r="AA1137" s="214"/>
      <c r="AB1137" s="214"/>
      <c r="AC1137" s="214"/>
      <c r="AD1137" s="214"/>
      <c r="AE1137" s="214"/>
      <c r="AF1137" s="214"/>
      <c r="AG1137" s="214"/>
      <c r="AH1137" s="214"/>
      <c r="AI1137" s="214"/>
      <c r="AJ1137" s="214"/>
      <c r="AK1137" s="214"/>
      <c r="AL1137" s="214"/>
      <c r="AM1137" s="214"/>
      <c r="AN1137" s="214"/>
      <c r="AO1137" s="214"/>
      <c r="AP1137" s="214"/>
      <c r="AQ1137" s="214"/>
      <c r="AR1137" s="214"/>
      <c r="AS1137" s="214"/>
      <c r="AT1137" s="214"/>
      <c r="AU1137" s="214"/>
      <c r="AV1137" s="214"/>
      <c r="AW1137" s="214"/>
      <c r="AX1137" s="214"/>
      <c r="AY1137" s="214"/>
      <c r="AZ1137" s="214"/>
      <c r="BA1137" s="214"/>
      <c r="BB1137" s="214"/>
      <c r="BC1137" s="214"/>
      <c r="BD1137" s="214"/>
      <c r="BE1137" s="214"/>
      <c r="BF1137" s="214"/>
      <c r="BG1137" s="214"/>
      <c r="BH1137" s="214"/>
      <c r="BI1137" s="214"/>
      <c r="BJ1137" s="214"/>
      <c r="BK1137" s="214"/>
      <c r="BL1137" s="214"/>
      <c r="BM1137" s="214"/>
      <c r="BN1137" s="214"/>
      <c r="BO1137" s="214"/>
      <c r="BP1137" s="214"/>
      <c r="BQ1137" s="214"/>
    </row>
    <row r="1138" spans="1:69" x14ac:dyDescent="0.2">
      <c r="A1138" s="214"/>
      <c r="B1138" s="214"/>
      <c r="C1138" s="214"/>
      <c r="D1138" s="214"/>
      <c r="E1138" s="214"/>
      <c r="F1138" s="214"/>
      <c r="G1138" s="214"/>
      <c r="H1138" s="214"/>
      <c r="I1138" s="214"/>
      <c r="J1138" s="214"/>
      <c r="K1138" s="214"/>
      <c r="L1138" s="214"/>
      <c r="M1138" s="214"/>
      <c r="N1138" s="214"/>
      <c r="O1138" s="214"/>
      <c r="P1138" s="214"/>
      <c r="Q1138" s="214"/>
      <c r="R1138" s="214"/>
      <c r="S1138" s="214"/>
      <c r="T1138" s="214"/>
      <c r="U1138" s="214"/>
      <c r="V1138" s="214"/>
      <c r="W1138" s="214"/>
      <c r="X1138" s="214"/>
      <c r="Y1138" s="214"/>
      <c r="Z1138" s="214"/>
      <c r="AA1138" s="214"/>
      <c r="AB1138" s="214"/>
      <c r="AC1138" s="214"/>
      <c r="AD1138" s="214"/>
      <c r="AE1138" s="214"/>
      <c r="AF1138" s="214"/>
      <c r="AG1138" s="214"/>
      <c r="AH1138" s="214"/>
      <c r="AI1138" s="214"/>
      <c r="AJ1138" s="214"/>
      <c r="AK1138" s="214"/>
      <c r="AL1138" s="214"/>
      <c r="AM1138" s="214"/>
      <c r="AN1138" s="214"/>
      <c r="AO1138" s="214"/>
      <c r="AP1138" s="214"/>
      <c r="AQ1138" s="214"/>
      <c r="AR1138" s="214"/>
      <c r="AS1138" s="214"/>
      <c r="AT1138" s="214"/>
      <c r="AU1138" s="214"/>
      <c r="AV1138" s="214"/>
      <c r="AW1138" s="214"/>
      <c r="AX1138" s="214"/>
      <c r="AY1138" s="214"/>
      <c r="AZ1138" s="214"/>
      <c r="BA1138" s="214"/>
      <c r="BB1138" s="214"/>
      <c r="BC1138" s="214"/>
      <c r="BD1138" s="214"/>
      <c r="BE1138" s="214"/>
      <c r="BF1138" s="214"/>
      <c r="BG1138" s="214"/>
      <c r="BH1138" s="214"/>
      <c r="BI1138" s="214"/>
      <c r="BJ1138" s="214"/>
      <c r="BK1138" s="214"/>
      <c r="BL1138" s="214"/>
      <c r="BM1138" s="214"/>
      <c r="BN1138" s="214"/>
      <c r="BO1138" s="214"/>
      <c r="BP1138" s="214"/>
      <c r="BQ1138" s="214"/>
    </row>
    <row r="1139" spans="1:69" x14ac:dyDescent="0.2">
      <c r="A1139" s="214"/>
      <c r="B1139" s="214"/>
      <c r="C1139" s="214"/>
      <c r="D1139" s="214"/>
      <c r="E1139" s="214"/>
      <c r="F1139" s="214"/>
      <c r="G1139" s="214"/>
      <c r="H1139" s="214"/>
      <c r="I1139" s="214"/>
      <c r="J1139" s="214"/>
      <c r="K1139" s="214"/>
      <c r="L1139" s="214"/>
      <c r="M1139" s="214"/>
      <c r="N1139" s="214"/>
      <c r="O1139" s="214"/>
      <c r="P1139" s="214"/>
      <c r="Q1139" s="214"/>
      <c r="R1139" s="214"/>
      <c r="S1139" s="214"/>
      <c r="T1139" s="214"/>
      <c r="U1139" s="214"/>
      <c r="V1139" s="214"/>
      <c r="W1139" s="214"/>
      <c r="X1139" s="214"/>
      <c r="Y1139" s="214"/>
      <c r="Z1139" s="214"/>
      <c r="AA1139" s="214"/>
      <c r="AB1139" s="214"/>
      <c r="AC1139" s="214"/>
      <c r="AD1139" s="214"/>
      <c r="AE1139" s="214"/>
      <c r="AF1139" s="214"/>
      <c r="AG1139" s="214"/>
      <c r="AH1139" s="214"/>
      <c r="AI1139" s="214"/>
      <c r="AJ1139" s="214"/>
      <c r="AK1139" s="214"/>
      <c r="AL1139" s="214"/>
      <c r="AM1139" s="214"/>
      <c r="AN1139" s="214"/>
      <c r="AO1139" s="214"/>
      <c r="AP1139" s="214"/>
      <c r="AQ1139" s="214"/>
      <c r="AR1139" s="214"/>
      <c r="AS1139" s="214"/>
      <c r="AT1139" s="214"/>
      <c r="AU1139" s="214"/>
      <c r="AV1139" s="214"/>
      <c r="AW1139" s="214"/>
      <c r="AX1139" s="214"/>
      <c r="AY1139" s="214"/>
      <c r="AZ1139" s="214"/>
      <c r="BA1139" s="214"/>
      <c r="BB1139" s="214"/>
      <c r="BC1139" s="214"/>
      <c r="BD1139" s="214"/>
      <c r="BE1139" s="214"/>
      <c r="BF1139" s="214"/>
      <c r="BG1139" s="214"/>
      <c r="BH1139" s="214"/>
      <c r="BI1139" s="214"/>
      <c r="BJ1139" s="214"/>
      <c r="BK1139" s="214"/>
      <c r="BL1139" s="214"/>
      <c r="BM1139" s="214"/>
      <c r="BN1139" s="214"/>
      <c r="BO1139" s="214"/>
      <c r="BP1139" s="214"/>
      <c r="BQ1139" s="214"/>
    </row>
    <row r="1140" spans="1:69" x14ac:dyDescent="0.2">
      <c r="A1140" s="214"/>
      <c r="B1140" s="214"/>
      <c r="C1140" s="214"/>
      <c r="D1140" s="214"/>
      <c r="E1140" s="214"/>
      <c r="F1140" s="214"/>
      <c r="G1140" s="214"/>
      <c r="H1140" s="214"/>
      <c r="I1140" s="214"/>
      <c r="J1140" s="214"/>
      <c r="K1140" s="214"/>
      <c r="L1140" s="214"/>
      <c r="M1140" s="214"/>
      <c r="N1140" s="214"/>
      <c r="O1140" s="214"/>
      <c r="P1140" s="214"/>
      <c r="Q1140" s="214"/>
      <c r="R1140" s="214"/>
      <c r="S1140" s="214"/>
      <c r="T1140" s="214"/>
      <c r="U1140" s="214"/>
      <c r="V1140" s="214"/>
      <c r="W1140" s="214"/>
      <c r="X1140" s="214"/>
      <c r="Y1140" s="214"/>
      <c r="Z1140" s="214"/>
      <c r="AA1140" s="214"/>
      <c r="AB1140" s="214"/>
      <c r="AC1140" s="214"/>
      <c r="AD1140" s="214"/>
      <c r="AE1140" s="214"/>
      <c r="AF1140" s="214"/>
      <c r="AG1140" s="214"/>
      <c r="AH1140" s="214"/>
      <c r="AI1140" s="214"/>
      <c r="AJ1140" s="214"/>
      <c r="AK1140" s="214"/>
      <c r="AL1140" s="214"/>
      <c r="AM1140" s="214"/>
      <c r="AN1140" s="214"/>
      <c r="AO1140" s="214"/>
      <c r="AP1140" s="214"/>
      <c r="AQ1140" s="214"/>
      <c r="AR1140" s="214"/>
      <c r="AS1140" s="214"/>
      <c r="AT1140" s="214"/>
      <c r="AU1140" s="214"/>
      <c r="AV1140" s="214"/>
      <c r="AW1140" s="214"/>
      <c r="AX1140" s="214"/>
      <c r="AY1140" s="214"/>
      <c r="AZ1140" s="214"/>
      <c r="BA1140" s="214"/>
      <c r="BB1140" s="214"/>
      <c r="BC1140" s="214"/>
      <c r="BD1140" s="214"/>
      <c r="BE1140" s="214"/>
      <c r="BF1140" s="214"/>
      <c r="BG1140" s="214"/>
      <c r="BH1140" s="214"/>
      <c r="BI1140" s="214"/>
      <c r="BJ1140" s="214"/>
      <c r="BK1140" s="214"/>
      <c r="BL1140" s="214"/>
      <c r="BM1140" s="214"/>
      <c r="BN1140" s="214"/>
      <c r="BO1140" s="214"/>
      <c r="BP1140" s="214"/>
      <c r="BQ1140" s="214"/>
    </row>
    <row r="1141" spans="1:69" x14ac:dyDescent="0.2">
      <c r="A1141" s="214"/>
      <c r="B1141" s="214"/>
      <c r="C1141" s="214"/>
      <c r="D1141" s="214"/>
      <c r="E1141" s="214"/>
      <c r="F1141" s="214"/>
      <c r="G1141" s="214"/>
      <c r="H1141" s="214"/>
      <c r="I1141" s="214"/>
      <c r="J1141" s="214"/>
      <c r="K1141" s="214"/>
      <c r="L1141" s="214"/>
      <c r="M1141" s="214"/>
      <c r="N1141" s="214"/>
      <c r="O1141" s="214"/>
      <c r="P1141" s="214"/>
      <c r="Q1141" s="214"/>
      <c r="R1141" s="214"/>
      <c r="S1141" s="214"/>
      <c r="T1141" s="214"/>
      <c r="U1141" s="214"/>
      <c r="V1141" s="214"/>
      <c r="W1141" s="214"/>
      <c r="X1141" s="214"/>
      <c r="Y1141" s="214"/>
      <c r="Z1141" s="214"/>
      <c r="AA1141" s="214"/>
      <c r="AB1141" s="214"/>
      <c r="AC1141" s="214"/>
      <c r="AD1141" s="214"/>
      <c r="AE1141" s="214"/>
      <c r="AF1141" s="214"/>
      <c r="AG1141" s="214"/>
      <c r="AH1141" s="214"/>
      <c r="AI1141" s="214"/>
      <c r="AJ1141" s="214"/>
      <c r="AK1141" s="214"/>
      <c r="AL1141" s="214"/>
      <c r="AM1141" s="214"/>
      <c r="AN1141" s="214"/>
      <c r="AO1141" s="214"/>
      <c r="AP1141" s="214"/>
      <c r="AQ1141" s="214"/>
      <c r="AR1141" s="214"/>
      <c r="AS1141" s="214"/>
      <c r="AT1141" s="214"/>
      <c r="AU1141" s="214"/>
      <c r="AV1141" s="214"/>
      <c r="AW1141" s="214"/>
      <c r="AX1141" s="214"/>
      <c r="AY1141" s="214"/>
      <c r="AZ1141" s="214"/>
      <c r="BA1141" s="214"/>
      <c r="BB1141" s="214"/>
      <c r="BC1141" s="214"/>
      <c r="BD1141" s="214"/>
      <c r="BE1141" s="214"/>
      <c r="BF1141" s="214"/>
      <c r="BG1141" s="214"/>
      <c r="BH1141" s="214"/>
      <c r="BI1141" s="214"/>
      <c r="BJ1141" s="214"/>
      <c r="BK1141" s="214"/>
      <c r="BL1141" s="214"/>
      <c r="BM1141" s="214"/>
      <c r="BN1141" s="214"/>
      <c r="BO1141" s="214"/>
      <c r="BP1141" s="214"/>
      <c r="BQ1141" s="214"/>
    </row>
    <row r="1142" spans="1:69" x14ac:dyDescent="0.2">
      <c r="A1142" s="214"/>
      <c r="B1142" s="214"/>
      <c r="C1142" s="214"/>
      <c r="D1142" s="214"/>
      <c r="E1142" s="214"/>
      <c r="F1142" s="214"/>
      <c r="G1142" s="214"/>
      <c r="H1142" s="214"/>
      <c r="I1142" s="214"/>
      <c r="J1142" s="214"/>
      <c r="K1142" s="214"/>
      <c r="L1142" s="214"/>
      <c r="M1142" s="214"/>
      <c r="N1142" s="214"/>
      <c r="O1142" s="214"/>
      <c r="P1142" s="214"/>
      <c r="Q1142" s="214"/>
      <c r="R1142" s="214"/>
      <c r="S1142" s="214"/>
      <c r="T1142" s="214"/>
      <c r="U1142" s="214"/>
      <c r="V1142" s="214"/>
      <c r="W1142" s="214"/>
      <c r="X1142" s="214"/>
      <c r="Y1142" s="214"/>
      <c r="Z1142" s="214"/>
      <c r="AA1142" s="214"/>
      <c r="AB1142" s="214"/>
      <c r="AC1142" s="214"/>
      <c r="AD1142" s="214"/>
      <c r="AE1142" s="214"/>
      <c r="AF1142" s="214"/>
      <c r="AG1142" s="214"/>
      <c r="AH1142" s="214"/>
      <c r="AI1142" s="214"/>
      <c r="AJ1142" s="214"/>
      <c r="AK1142" s="214"/>
      <c r="AL1142" s="214"/>
      <c r="AM1142" s="214"/>
      <c r="AN1142" s="214"/>
      <c r="AO1142" s="214"/>
      <c r="AP1142" s="214"/>
      <c r="AQ1142" s="214"/>
      <c r="AR1142" s="214"/>
      <c r="AS1142" s="214"/>
      <c r="AT1142" s="214"/>
      <c r="AU1142" s="214"/>
      <c r="AV1142" s="214"/>
      <c r="AW1142" s="214"/>
      <c r="AX1142" s="214"/>
      <c r="AY1142" s="214"/>
      <c r="AZ1142" s="214"/>
      <c r="BA1142" s="214"/>
      <c r="BB1142" s="214"/>
      <c r="BC1142" s="214"/>
      <c r="BD1142" s="214"/>
      <c r="BE1142" s="214"/>
      <c r="BF1142" s="214"/>
      <c r="BG1142" s="214"/>
      <c r="BH1142" s="214"/>
      <c r="BI1142" s="214"/>
      <c r="BJ1142" s="214"/>
      <c r="BK1142" s="214"/>
      <c r="BL1142" s="214"/>
      <c r="BM1142" s="214"/>
      <c r="BN1142" s="214"/>
      <c r="BO1142" s="214"/>
      <c r="BP1142" s="214"/>
      <c r="BQ1142" s="214"/>
    </row>
    <row r="1143" spans="1:69" x14ac:dyDescent="0.2">
      <c r="A1143" s="214"/>
      <c r="B1143" s="214"/>
      <c r="C1143" s="214"/>
      <c r="D1143" s="214"/>
      <c r="E1143" s="214"/>
      <c r="F1143" s="214"/>
      <c r="G1143" s="214"/>
      <c r="H1143" s="214"/>
      <c r="I1143" s="214"/>
      <c r="J1143" s="214"/>
      <c r="K1143" s="214"/>
      <c r="L1143" s="214"/>
      <c r="M1143" s="214"/>
      <c r="N1143" s="214"/>
      <c r="O1143" s="214"/>
      <c r="P1143" s="214"/>
      <c r="Q1143" s="214"/>
      <c r="R1143" s="214"/>
      <c r="S1143" s="214"/>
      <c r="T1143" s="214"/>
      <c r="U1143" s="214"/>
      <c r="V1143" s="214"/>
      <c r="W1143" s="214"/>
      <c r="X1143" s="214"/>
      <c r="Y1143" s="214"/>
      <c r="Z1143" s="214"/>
      <c r="AA1143" s="214"/>
      <c r="AB1143" s="214"/>
      <c r="AC1143" s="214"/>
      <c r="AD1143" s="214"/>
      <c r="AE1143" s="214"/>
      <c r="AF1143" s="214"/>
      <c r="AG1143" s="214"/>
      <c r="AH1143" s="214"/>
      <c r="AI1143" s="214"/>
      <c r="AJ1143" s="214"/>
      <c r="AK1143" s="214"/>
      <c r="AL1143" s="214"/>
      <c r="AM1143" s="214"/>
      <c r="AN1143" s="214"/>
      <c r="AO1143" s="214"/>
      <c r="AP1143" s="214"/>
      <c r="AQ1143" s="214"/>
      <c r="AR1143" s="214"/>
      <c r="AS1143" s="214"/>
      <c r="AT1143" s="214"/>
      <c r="AU1143" s="214"/>
      <c r="AV1143" s="214"/>
      <c r="AW1143" s="214"/>
      <c r="AX1143" s="214"/>
      <c r="AY1143" s="214"/>
      <c r="AZ1143" s="214"/>
      <c r="BA1143" s="214"/>
      <c r="BB1143" s="214"/>
      <c r="BC1143" s="214"/>
      <c r="BD1143" s="214"/>
      <c r="BE1143" s="214"/>
      <c r="BF1143" s="214"/>
      <c r="BG1143" s="214"/>
      <c r="BH1143" s="214"/>
      <c r="BI1143" s="214"/>
      <c r="BJ1143" s="214"/>
      <c r="BK1143" s="214"/>
      <c r="BL1143" s="214"/>
      <c r="BM1143" s="214"/>
      <c r="BN1143" s="214"/>
      <c r="BO1143" s="214"/>
      <c r="BP1143" s="214"/>
      <c r="BQ1143" s="214"/>
    </row>
    <row r="1144" spans="1:69" x14ac:dyDescent="0.2">
      <c r="A1144" s="214"/>
      <c r="B1144" s="214"/>
      <c r="C1144" s="214"/>
      <c r="D1144" s="214"/>
      <c r="E1144" s="214"/>
      <c r="F1144" s="214"/>
      <c r="G1144" s="214"/>
      <c r="H1144" s="214"/>
      <c r="I1144" s="214"/>
      <c r="J1144" s="214"/>
      <c r="K1144" s="214"/>
      <c r="L1144" s="214"/>
      <c r="M1144" s="214"/>
      <c r="N1144" s="214"/>
      <c r="O1144" s="214"/>
      <c r="P1144" s="214"/>
      <c r="Q1144" s="214"/>
      <c r="R1144" s="214"/>
      <c r="S1144" s="214"/>
      <c r="T1144" s="214"/>
      <c r="U1144" s="214"/>
      <c r="V1144" s="214"/>
      <c r="W1144" s="214"/>
      <c r="X1144" s="214"/>
      <c r="Y1144" s="214"/>
      <c r="Z1144" s="214"/>
      <c r="AA1144" s="214"/>
      <c r="AB1144" s="214"/>
      <c r="AC1144" s="214"/>
      <c r="AD1144" s="214"/>
      <c r="AE1144" s="214"/>
      <c r="AF1144" s="214"/>
      <c r="AG1144" s="214"/>
      <c r="AH1144" s="214"/>
      <c r="AI1144" s="214"/>
      <c r="AJ1144" s="214"/>
      <c r="AK1144" s="214"/>
      <c r="AL1144" s="214"/>
      <c r="AM1144" s="214"/>
      <c r="AN1144" s="214"/>
      <c r="AO1144" s="214"/>
      <c r="AP1144" s="214"/>
      <c r="AQ1144" s="214"/>
      <c r="AR1144" s="214"/>
      <c r="AS1144" s="214"/>
      <c r="AT1144" s="214"/>
      <c r="AU1144" s="214"/>
      <c r="AV1144" s="214"/>
      <c r="AW1144" s="214"/>
      <c r="AX1144" s="214"/>
      <c r="AY1144" s="214"/>
      <c r="AZ1144" s="214"/>
      <c r="BA1144" s="214"/>
      <c r="BB1144" s="214"/>
      <c r="BC1144" s="214"/>
      <c r="BD1144" s="214"/>
      <c r="BE1144" s="214"/>
      <c r="BF1144" s="214"/>
      <c r="BG1144" s="214"/>
      <c r="BH1144" s="214"/>
      <c r="BI1144" s="214"/>
      <c r="BJ1144" s="214"/>
      <c r="BK1144" s="214"/>
      <c r="BL1144" s="214"/>
      <c r="BM1144" s="214"/>
      <c r="BN1144" s="214"/>
      <c r="BO1144" s="214"/>
      <c r="BP1144" s="214"/>
      <c r="BQ1144" s="214"/>
    </row>
    <row r="1145" spans="1:69" x14ac:dyDescent="0.2">
      <c r="A1145" s="214"/>
      <c r="B1145" s="214"/>
      <c r="C1145" s="214"/>
      <c r="D1145" s="214"/>
      <c r="E1145" s="214"/>
      <c r="F1145" s="214"/>
      <c r="G1145" s="214"/>
      <c r="H1145" s="214"/>
      <c r="I1145" s="214"/>
      <c r="J1145" s="214"/>
      <c r="K1145" s="214"/>
      <c r="L1145" s="214"/>
      <c r="M1145" s="214"/>
      <c r="N1145" s="214"/>
      <c r="O1145" s="214"/>
      <c r="P1145" s="214"/>
      <c r="Q1145" s="214"/>
      <c r="R1145" s="214"/>
      <c r="S1145" s="214"/>
      <c r="T1145" s="214"/>
      <c r="U1145" s="214"/>
      <c r="V1145" s="214"/>
      <c r="W1145" s="214"/>
      <c r="X1145" s="214"/>
      <c r="Y1145" s="214"/>
      <c r="Z1145" s="214"/>
      <c r="AA1145" s="214"/>
      <c r="AB1145" s="214"/>
      <c r="AC1145" s="214"/>
      <c r="AD1145" s="214"/>
      <c r="AE1145" s="214"/>
      <c r="AF1145" s="214"/>
      <c r="AG1145" s="214"/>
      <c r="AH1145" s="214"/>
      <c r="AI1145" s="214"/>
      <c r="AJ1145" s="214"/>
      <c r="AK1145" s="214"/>
      <c r="AL1145" s="214"/>
      <c r="AM1145" s="214"/>
      <c r="AN1145" s="214"/>
      <c r="AO1145" s="214"/>
      <c r="AP1145" s="214"/>
      <c r="AQ1145" s="214"/>
      <c r="AR1145" s="214"/>
      <c r="AS1145" s="214"/>
      <c r="AT1145" s="214"/>
      <c r="AU1145" s="214"/>
      <c r="AV1145" s="214"/>
      <c r="AW1145" s="214"/>
      <c r="AX1145" s="214"/>
      <c r="AY1145" s="214"/>
      <c r="AZ1145" s="214"/>
      <c r="BA1145" s="214"/>
      <c r="BB1145" s="214"/>
      <c r="BC1145" s="214"/>
      <c r="BD1145" s="214"/>
      <c r="BE1145" s="214"/>
      <c r="BF1145" s="214"/>
      <c r="BG1145" s="214"/>
      <c r="BH1145" s="214"/>
      <c r="BI1145" s="214"/>
      <c r="BJ1145" s="214"/>
      <c r="BK1145" s="214"/>
      <c r="BL1145" s="214"/>
      <c r="BM1145" s="214"/>
      <c r="BN1145" s="214"/>
      <c r="BO1145" s="214"/>
      <c r="BP1145" s="214"/>
      <c r="BQ1145" s="214"/>
    </row>
    <row r="1146" spans="1:69" x14ac:dyDescent="0.2">
      <c r="A1146" s="214"/>
      <c r="B1146" s="214"/>
      <c r="C1146" s="214"/>
      <c r="D1146" s="214"/>
      <c r="E1146" s="214"/>
      <c r="F1146" s="214"/>
      <c r="G1146" s="214"/>
      <c r="H1146" s="214"/>
      <c r="I1146" s="214"/>
      <c r="J1146" s="214"/>
      <c r="K1146" s="214"/>
      <c r="L1146" s="214"/>
      <c r="M1146" s="214"/>
      <c r="N1146" s="214"/>
      <c r="O1146" s="214"/>
      <c r="P1146" s="214"/>
      <c r="Q1146" s="214"/>
      <c r="R1146" s="214"/>
      <c r="S1146" s="214"/>
      <c r="T1146" s="214"/>
      <c r="U1146" s="214"/>
      <c r="V1146" s="214"/>
      <c r="W1146" s="214"/>
      <c r="X1146" s="214"/>
      <c r="Y1146" s="214"/>
      <c r="Z1146" s="214"/>
      <c r="AA1146" s="214"/>
      <c r="AB1146" s="214"/>
      <c r="AC1146" s="214"/>
      <c r="AD1146" s="214"/>
      <c r="AE1146" s="214"/>
      <c r="AF1146" s="214"/>
      <c r="AG1146" s="214"/>
      <c r="AH1146" s="214"/>
      <c r="AI1146" s="214"/>
      <c r="AJ1146" s="214"/>
      <c r="AK1146" s="214"/>
      <c r="AL1146" s="214"/>
      <c r="AM1146" s="214"/>
      <c r="AN1146" s="214"/>
      <c r="AO1146" s="214"/>
      <c r="AP1146" s="214"/>
      <c r="AQ1146" s="214"/>
      <c r="AR1146" s="214"/>
      <c r="AS1146" s="214"/>
      <c r="AT1146" s="214"/>
      <c r="AU1146" s="214"/>
      <c r="AV1146" s="214"/>
      <c r="AW1146" s="214"/>
      <c r="AX1146" s="214"/>
      <c r="AY1146" s="214"/>
      <c r="AZ1146" s="214"/>
      <c r="BA1146" s="214"/>
      <c r="BB1146" s="214"/>
      <c r="BC1146" s="214"/>
      <c r="BD1146" s="214"/>
      <c r="BE1146" s="214"/>
      <c r="BF1146" s="214"/>
      <c r="BG1146" s="214"/>
      <c r="BH1146" s="214"/>
      <c r="BI1146" s="214"/>
      <c r="BJ1146" s="214"/>
      <c r="BK1146" s="214"/>
      <c r="BL1146" s="214"/>
      <c r="BM1146" s="214"/>
      <c r="BN1146" s="214"/>
      <c r="BO1146" s="214"/>
      <c r="BP1146" s="214"/>
      <c r="BQ1146" s="214"/>
    </row>
    <row r="1147" spans="1:69" x14ac:dyDescent="0.2">
      <c r="A1147" s="214"/>
      <c r="B1147" s="214"/>
      <c r="C1147" s="214"/>
      <c r="D1147" s="214"/>
      <c r="E1147" s="214"/>
      <c r="F1147" s="214"/>
      <c r="G1147" s="214"/>
      <c r="H1147" s="214"/>
      <c r="I1147" s="214"/>
      <c r="J1147" s="214"/>
      <c r="K1147" s="214"/>
      <c r="L1147" s="214"/>
      <c r="M1147" s="214"/>
      <c r="N1147" s="214"/>
      <c r="O1147" s="214"/>
      <c r="P1147" s="214"/>
      <c r="Q1147" s="214"/>
      <c r="R1147" s="214"/>
      <c r="S1147" s="214"/>
      <c r="T1147" s="214"/>
      <c r="U1147" s="214"/>
      <c r="V1147" s="214"/>
      <c r="W1147" s="214"/>
      <c r="X1147" s="214"/>
      <c r="Y1147" s="214"/>
      <c r="Z1147" s="214"/>
      <c r="AA1147" s="214"/>
      <c r="AB1147" s="214"/>
      <c r="AC1147" s="214"/>
      <c r="AD1147" s="214"/>
      <c r="AE1147" s="214"/>
      <c r="AF1147" s="214"/>
      <c r="AG1147" s="214"/>
      <c r="AH1147" s="214"/>
      <c r="AI1147" s="214"/>
      <c r="AJ1147" s="214"/>
      <c r="AK1147" s="214"/>
      <c r="AL1147" s="214"/>
      <c r="AM1147" s="214"/>
      <c r="AN1147" s="214"/>
      <c r="AO1147" s="214"/>
      <c r="AP1147" s="214"/>
      <c r="AQ1147" s="214"/>
      <c r="AR1147" s="214"/>
      <c r="AS1147" s="214"/>
      <c r="AT1147" s="214"/>
      <c r="AU1147" s="214"/>
      <c r="AV1147" s="214"/>
      <c r="AW1147" s="214"/>
      <c r="AX1147" s="214"/>
      <c r="AY1147" s="214"/>
      <c r="AZ1147" s="214"/>
      <c r="BA1147" s="214"/>
      <c r="BB1147" s="214"/>
      <c r="BC1147" s="214"/>
      <c r="BD1147" s="214"/>
      <c r="BE1147" s="214"/>
      <c r="BF1147" s="214"/>
      <c r="BG1147" s="214"/>
      <c r="BH1147" s="214"/>
      <c r="BI1147" s="214"/>
      <c r="BJ1147" s="214"/>
      <c r="BK1147" s="214"/>
      <c r="BL1147" s="214"/>
      <c r="BM1147" s="214"/>
      <c r="BN1147" s="214"/>
      <c r="BO1147" s="214"/>
      <c r="BP1147" s="214"/>
      <c r="BQ1147" s="214"/>
    </row>
    <row r="1148" spans="1:69" x14ac:dyDescent="0.2">
      <c r="A1148" s="214"/>
      <c r="B1148" s="214"/>
      <c r="C1148" s="214"/>
      <c r="D1148" s="214"/>
      <c r="E1148" s="214"/>
      <c r="F1148" s="214"/>
      <c r="G1148" s="214"/>
      <c r="H1148" s="214"/>
      <c r="I1148" s="214"/>
      <c r="J1148" s="214"/>
      <c r="K1148" s="214"/>
      <c r="L1148" s="214"/>
      <c r="M1148" s="214"/>
      <c r="N1148" s="214"/>
      <c r="O1148" s="214"/>
      <c r="P1148" s="214"/>
      <c r="Q1148" s="214"/>
      <c r="R1148" s="214"/>
      <c r="S1148" s="214"/>
      <c r="T1148" s="214"/>
      <c r="U1148" s="214"/>
      <c r="V1148" s="214"/>
      <c r="W1148" s="214"/>
      <c r="X1148" s="214"/>
      <c r="Y1148" s="214"/>
      <c r="Z1148" s="214"/>
      <c r="AA1148" s="214"/>
      <c r="AB1148" s="214"/>
      <c r="AC1148" s="214"/>
      <c r="AD1148" s="214"/>
      <c r="AE1148" s="214"/>
      <c r="AF1148" s="214"/>
      <c r="AG1148" s="214"/>
      <c r="AH1148" s="214"/>
      <c r="AI1148" s="214"/>
      <c r="AJ1148" s="214"/>
      <c r="AK1148" s="214"/>
      <c r="AL1148" s="214"/>
      <c r="AM1148" s="214"/>
      <c r="AN1148" s="214"/>
      <c r="AO1148" s="214"/>
      <c r="AP1148" s="214"/>
      <c r="AQ1148" s="214"/>
      <c r="AR1148" s="214"/>
      <c r="AS1148" s="214"/>
      <c r="AT1148" s="214"/>
      <c r="AU1148" s="214"/>
      <c r="AV1148" s="214"/>
      <c r="AW1148" s="214"/>
      <c r="AX1148" s="214"/>
      <c r="AY1148" s="214"/>
      <c r="AZ1148" s="214"/>
      <c r="BA1148" s="214"/>
      <c r="BB1148" s="214"/>
      <c r="BC1148" s="214"/>
      <c r="BD1148" s="214"/>
      <c r="BE1148" s="214"/>
      <c r="BF1148" s="214"/>
      <c r="BG1148" s="214"/>
      <c r="BH1148" s="214"/>
      <c r="BI1148" s="214"/>
      <c r="BJ1148" s="214"/>
      <c r="BK1148" s="214"/>
      <c r="BL1148" s="214"/>
      <c r="BM1148" s="214"/>
      <c r="BN1148" s="214"/>
      <c r="BO1148" s="214"/>
      <c r="BP1148" s="214"/>
      <c r="BQ1148" s="214"/>
    </row>
    <row r="1149" spans="1:69" x14ac:dyDescent="0.2">
      <c r="A1149" s="214"/>
      <c r="B1149" s="214"/>
      <c r="C1149" s="214"/>
      <c r="D1149" s="214"/>
      <c r="E1149" s="214"/>
      <c r="F1149" s="214"/>
      <c r="G1149" s="214"/>
      <c r="H1149" s="214"/>
      <c r="I1149" s="214"/>
      <c r="J1149" s="214"/>
      <c r="K1149" s="214"/>
      <c r="L1149" s="214"/>
      <c r="M1149" s="214"/>
      <c r="N1149" s="214"/>
      <c r="O1149" s="214"/>
      <c r="P1149" s="214"/>
      <c r="Q1149" s="214"/>
      <c r="R1149" s="214"/>
      <c r="S1149" s="214"/>
      <c r="T1149" s="214"/>
      <c r="U1149" s="214"/>
      <c r="V1149" s="214"/>
      <c r="W1149" s="214"/>
      <c r="X1149" s="214"/>
      <c r="Y1149" s="214"/>
      <c r="Z1149" s="214"/>
      <c r="AA1149" s="214"/>
      <c r="AB1149" s="214"/>
      <c r="AC1149" s="214"/>
      <c r="AD1149" s="214"/>
      <c r="AE1149" s="214"/>
      <c r="AF1149" s="214"/>
      <c r="AG1149" s="214"/>
      <c r="AH1149" s="214"/>
      <c r="AI1149" s="214"/>
      <c r="AJ1149" s="214"/>
      <c r="AK1149" s="214"/>
      <c r="AL1149" s="214"/>
      <c r="AM1149" s="214"/>
      <c r="AN1149" s="214"/>
      <c r="AO1149" s="214"/>
      <c r="AP1149" s="214"/>
      <c r="AQ1149" s="214"/>
      <c r="AR1149" s="214"/>
      <c r="AS1149" s="214"/>
      <c r="AT1149" s="214"/>
      <c r="AU1149" s="214"/>
      <c r="AV1149" s="214"/>
      <c r="AW1149" s="214"/>
      <c r="AX1149" s="214"/>
      <c r="AY1149" s="214"/>
      <c r="AZ1149" s="214"/>
      <c r="BA1149" s="214"/>
      <c r="BB1149" s="214"/>
      <c r="BC1149" s="214"/>
      <c r="BD1149" s="214"/>
      <c r="BE1149" s="214"/>
      <c r="BF1149" s="214"/>
      <c r="BG1149" s="214"/>
      <c r="BH1149" s="214"/>
      <c r="BI1149" s="214"/>
      <c r="BJ1149" s="214"/>
      <c r="BK1149" s="214"/>
      <c r="BL1149" s="214"/>
      <c r="BM1149" s="214"/>
      <c r="BN1149" s="214"/>
      <c r="BO1149" s="214"/>
      <c r="BP1149" s="214"/>
      <c r="BQ1149" s="214"/>
    </row>
    <row r="1150" spans="1:69" x14ac:dyDescent="0.2">
      <c r="A1150" s="214"/>
      <c r="B1150" s="214"/>
      <c r="C1150" s="214"/>
      <c r="D1150" s="214"/>
      <c r="E1150" s="214"/>
      <c r="F1150" s="214"/>
      <c r="G1150" s="214"/>
      <c r="H1150" s="214"/>
      <c r="I1150" s="214"/>
      <c r="J1150" s="214"/>
      <c r="K1150" s="214"/>
      <c r="L1150" s="214"/>
      <c r="M1150" s="214"/>
      <c r="N1150" s="214"/>
      <c r="O1150" s="214"/>
      <c r="P1150" s="214"/>
      <c r="Q1150" s="214"/>
      <c r="R1150" s="214"/>
      <c r="S1150" s="214"/>
      <c r="T1150" s="214"/>
      <c r="U1150" s="214"/>
      <c r="V1150" s="214"/>
      <c r="W1150" s="214"/>
      <c r="X1150" s="214"/>
      <c r="Y1150" s="214"/>
      <c r="Z1150" s="214"/>
      <c r="AA1150" s="214"/>
      <c r="AB1150" s="214"/>
      <c r="AC1150" s="214"/>
      <c r="AD1150" s="214"/>
      <c r="AE1150" s="214"/>
      <c r="AF1150" s="214"/>
      <c r="AG1150" s="214"/>
      <c r="AH1150" s="214"/>
      <c r="AI1150" s="214"/>
      <c r="AJ1150" s="214"/>
      <c r="AK1150" s="214"/>
      <c r="AL1150" s="214"/>
      <c r="AM1150" s="214"/>
      <c r="AN1150" s="214"/>
      <c r="AO1150" s="214"/>
      <c r="AP1150" s="214"/>
      <c r="AQ1150" s="214"/>
      <c r="AR1150" s="214"/>
      <c r="AS1150" s="214"/>
      <c r="AT1150" s="214"/>
      <c r="AU1150" s="214"/>
      <c r="AV1150" s="214"/>
      <c r="AW1150" s="214"/>
      <c r="AX1150" s="214"/>
      <c r="AY1150" s="214"/>
      <c r="AZ1150" s="214"/>
      <c r="BA1150" s="214"/>
      <c r="BB1150" s="214"/>
      <c r="BC1150" s="214"/>
      <c r="BD1150" s="214"/>
      <c r="BE1150" s="214"/>
      <c r="BF1150" s="214"/>
      <c r="BG1150" s="214"/>
      <c r="BH1150" s="214"/>
      <c r="BI1150" s="214"/>
      <c r="BJ1150" s="214"/>
      <c r="BK1150" s="214"/>
      <c r="BL1150" s="214"/>
      <c r="BM1150" s="214"/>
      <c r="BN1150" s="214"/>
      <c r="BO1150" s="214"/>
      <c r="BP1150" s="214"/>
      <c r="BQ1150" s="214"/>
    </row>
    <row r="1151" spans="1:69" x14ac:dyDescent="0.2">
      <c r="A1151" s="214"/>
      <c r="B1151" s="214"/>
      <c r="C1151" s="214"/>
      <c r="D1151" s="214"/>
      <c r="E1151" s="214"/>
      <c r="F1151" s="214"/>
      <c r="G1151" s="214"/>
      <c r="H1151" s="214"/>
      <c r="I1151" s="214"/>
      <c r="J1151" s="214"/>
      <c r="K1151" s="214"/>
      <c r="L1151" s="214"/>
      <c r="M1151" s="214"/>
      <c r="N1151" s="214"/>
      <c r="O1151" s="214"/>
      <c r="P1151" s="214"/>
      <c r="Q1151" s="214"/>
      <c r="R1151" s="214"/>
      <c r="S1151" s="214"/>
      <c r="T1151" s="214"/>
      <c r="U1151" s="214"/>
      <c r="V1151" s="214"/>
      <c r="W1151" s="214"/>
      <c r="X1151" s="214"/>
      <c r="Y1151" s="214"/>
      <c r="Z1151" s="214"/>
      <c r="AA1151" s="214"/>
      <c r="AB1151" s="214"/>
      <c r="AC1151" s="214"/>
      <c r="AD1151" s="214"/>
      <c r="AE1151" s="214"/>
      <c r="AF1151" s="214"/>
      <c r="AG1151" s="214"/>
      <c r="AH1151" s="214"/>
      <c r="AI1151" s="214"/>
      <c r="AJ1151" s="214"/>
      <c r="AK1151" s="214"/>
      <c r="AL1151" s="214"/>
      <c r="AM1151" s="214"/>
      <c r="AN1151" s="214"/>
      <c r="AO1151" s="214"/>
      <c r="AP1151" s="214"/>
      <c r="AQ1151" s="214"/>
      <c r="AR1151" s="214"/>
      <c r="AS1151" s="214"/>
      <c r="AT1151" s="214"/>
      <c r="AU1151" s="214"/>
      <c r="AV1151" s="214"/>
      <c r="AW1151" s="214"/>
      <c r="AX1151" s="214"/>
      <c r="AY1151" s="214"/>
      <c r="AZ1151" s="214"/>
      <c r="BA1151" s="214"/>
      <c r="BB1151" s="214"/>
      <c r="BC1151" s="214"/>
      <c r="BD1151" s="214"/>
      <c r="BE1151" s="214"/>
      <c r="BF1151" s="214"/>
      <c r="BG1151" s="214"/>
      <c r="BH1151" s="214"/>
      <c r="BI1151" s="214"/>
      <c r="BJ1151" s="214"/>
      <c r="BK1151" s="214"/>
      <c r="BL1151" s="214"/>
      <c r="BM1151" s="214"/>
      <c r="BN1151" s="214"/>
      <c r="BO1151" s="214"/>
      <c r="BP1151" s="214"/>
      <c r="BQ1151" s="214"/>
    </row>
    <row r="1152" spans="1:69" x14ac:dyDescent="0.2">
      <c r="A1152" s="214"/>
      <c r="B1152" s="214"/>
      <c r="C1152" s="214"/>
      <c r="D1152" s="214"/>
      <c r="E1152" s="214"/>
      <c r="F1152" s="214"/>
      <c r="G1152" s="214"/>
      <c r="H1152" s="214"/>
      <c r="I1152" s="214"/>
      <c r="J1152" s="214"/>
      <c r="K1152" s="214"/>
      <c r="L1152" s="214"/>
      <c r="M1152" s="214"/>
      <c r="N1152" s="214"/>
      <c r="O1152" s="214"/>
      <c r="P1152" s="214"/>
      <c r="Q1152" s="214"/>
      <c r="R1152" s="214"/>
      <c r="S1152" s="214"/>
      <c r="T1152" s="214"/>
      <c r="U1152" s="214"/>
      <c r="V1152" s="214"/>
      <c r="W1152" s="214"/>
      <c r="X1152" s="214"/>
      <c r="Y1152" s="214"/>
      <c r="Z1152" s="214"/>
      <c r="AA1152" s="214"/>
      <c r="AB1152" s="214"/>
      <c r="AC1152" s="214"/>
      <c r="AD1152" s="214"/>
      <c r="AE1152" s="214"/>
      <c r="AF1152" s="214"/>
      <c r="AG1152" s="214"/>
      <c r="AH1152" s="214"/>
      <c r="AI1152" s="214"/>
      <c r="AJ1152" s="214"/>
      <c r="AK1152" s="214"/>
      <c r="AL1152" s="214"/>
      <c r="AM1152" s="214"/>
      <c r="AN1152" s="214"/>
      <c r="AO1152" s="214"/>
      <c r="AP1152" s="214"/>
      <c r="AQ1152" s="214"/>
      <c r="AR1152" s="214"/>
      <c r="AS1152" s="214"/>
      <c r="AT1152" s="214"/>
      <c r="AU1152" s="214"/>
      <c r="AV1152" s="214"/>
      <c r="AW1152" s="214"/>
      <c r="AX1152" s="214"/>
      <c r="AY1152" s="214"/>
      <c r="AZ1152" s="214"/>
      <c r="BA1152" s="214"/>
      <c r="BB1152" s="214"/>
      <c r="BC1152" s="214"/>
      <c r="BD1152" s="214"/>
      <c r="BE1152" s="214"/>
      <c r="BF1152" s="214"/>
      <c r="BG1152" s="214"/>
      <c r="BH1152" s="214"/>
      <c r="BI1152" s="214"/>
      <c r="BJ1152" s="214"/>
      <c r="BK1152" s="214"/>
      <c r="BL1152" s="214"/>
      <c r="BM1152" s="214"/>
      <c r="BN1152" s="214"/>
      <c r="BO1152" s="214"/>
      <c r="BP1152" s="214"/>
      <c r="BQ1152" s="214"/>
    </row>
    <row r="1153" spans="1:69" x14ac:dyDescent="0.2">
      <c r="A1153" s="214"/>
      <c r="B1153" s="214"/>
      <c r="C1153" s="214"/>
      <c r="D1153" s="214"/>
      <c r="E1153" s="214"/>
      <c r="F1153" s="214"/>
      <c r="G1153" s="214"/>
      <c r="H1153" s="214"/>
      <c r="I1153" s="214"/>
      <c r="J1153" s="214"/>
      <c r="K1153" s="214"/>
      <c r="L1153" s="214"/>
      <c r="M1153" s="214"/>
      <c r="N1153" s="214"/>
      <c r="O1153" s="214"/>
      <c r="P1153" s="214"/>
      <c r="Q1153" s="214"/>
      <c r="R1153" s="214"/>
      <c r="S1153" s="214"/>
      <c r="T1153" s="214"/>
      <c r="U1153" s="214"/>
      <c r="V1153" s="214"/>
      <c r="W1153" s="214"/>
      <c r="X1153" s="214"/>
      <c r="Y1153" s="214"/>
      <c r="Z1153" s="214"/>
      <c r="AA1153" s="214"/>
      <c r="AB1153" s="214"/>
      <c r="AC1153" s="214"/>
      <c r="AD1153" s="214"/>
      <c r="AE1153" s="214"/>
      <c r="AF1153" s="214"/>
      <c r="AG1153" s="214"/>
      <c r="AH1153" s="214"/>
      <c r="AI1153" s="214"/>
      <c r="AJ1153" s="214"/>
      <c r="AK1153" s="214"/>
      <c r="AL1153" s="214"/>
      <c r="AM1153" s="214"/>
      <c r="AN1153" s="214"/>
      <c r="AO1153" s="214"/>
      <c r="AP1153" s="214"/>
      <c r="AQ1153" s="214"/>
      <c r="AR1153" s="214"/>
      <c r="AS1153" s="214"/>
      <c r="AT1153" s="214"/>
      <c r="AU1153" s="214"/>
      <c r="AV1153" s="214"/>
      <c r="AW1153" s="214"/>
      <c r="AX1153" s="214"/>
      <c r="AY1153" s="214"/>
      <c r="AZ1153" s="214"/>
      <c r="BA1153" s="214"/>
      <c r="BB1153" s="214"/>
      <c r="BC1153" s="214"/>
      <c r="BD1153" s="214"/>
      <c r="BE1153" s="214"/>
      <c r="BF1153" s="214"/>
      <c r="BG1153" s="214"/>
      <c r="BH1153" s="214"/>
      <c r="BI1153" s="214"/>
      <c r="BJ1153" s="214"/>
      <c r="BK1153" s="214"/>
      <c r="BL1153" s="214"/>
      <c r="BM1153" s="214"/>
      <c r="BN1153" s="214"/>
      <c r="BO1153" s="214"/>
      <c r="BP1153" s="214"/>
      <c r="BQ1153" s="214"/>
    </row>
    <row r="1154" spans="1:69" x14ac:dyDescent="0.2">
      <c r="A1154" s="214"/>
      <c r="B1154" s="214"/>
      <c r="C1154" s="214"/>
      <c r="D1154" s="214"/>
      <c r="E1154" s="214"/>
      <c r="F1154" s="214"/>
      <c r="G1154" s="214"/>
      <c r="H1154" s="214"/>
      <c r="I1154" s="214"/>
      <c r="J1154" s="214"/>
      <c r="K1154" s="214"/>
      <c r="L1154" s="214"/>
      <c r="M1154" s="214"/>
      <c r="N1154" s="214"/>
      <c r="O1154" s="214"/>
      <c r="P1154" s="214"/>
      <c r="Q1154" s="214"/>
      <c r="R1154" s="214"/>
      <c r="S1154" s="214"/>
      <c r="T1154" s="214"/>
      <c r="U1154" s="214"/>
      <c r="V1154" s="214"/>
      <c r="W1154" s="214"/>
      <c r="X1154" s="214"/>
      <c r="Y1154" s="214"/>
      <c r="Z1154" s="214"/>
      <c r="AA1154" s="214"/>
      <c r="AB1154" s="214"/>
      <c r="AC1154" s="214"/>
      <c r="AD1154" s="214"/>
      <c r="AE1154" s="214"/>
      <c r="AF1154" s="214"/>
      <c r="AG1154" s="214"/>
      <c r="AH1154" s="214"/>
      <c r="AI1154" s="214"/>
      <c r="AJ1154" s="214"/>
      <c r="AK1154" s="214"/>
      <c r="AL1154" s="214"/>
      <c r="AM1154" s="214"/>
      <c r="AN1154" s="214"/>
      <c r="AO1154" s="214"/>
      <c r="AP1154" s="214"/>
      <c r="AQ1154" s="214"/>
      <c r="AR1154" s="214"/>
      <c r="AS1154" s="214"/>
      <c r="AT1154" s="214"/>
      <c r="AU1154" s="214"/>
      <c r="AV1154" s="214"/>
      <c r="AW1154" s="214"/>
      <c r="AX1154" s="214"/>
      <c r="AY1154" s="214"/>
      <c r="AZ1154" s="214"/>
      <c r="BA1154" s="214"/>
      <c r="BB1154" s="214"/>
      <c r="BC1154" s="214"/>
      <c r="BD1154" s="214"/>
      <c r="BE1154" s="214"/>
      <c r="BF1154" s="214"/>
      <c r="BG1154" s="214"/>
      <c r="BH1154" s="214"/>
      <c r="BI1154" s="214"/>
      <c r="BJ1154" s="214"/>
      <c r="BK1154" s="214"/>
      <c r="BL1154" s="214"/>
      <c r="BM1154" s="214"/>
      <c r="BN1154" s="214"/>
      <c r="BO1154" s="214"/>
      <c r="BP1154" s="214"/>
      <c r="BQ1154" s="214"/>
    </row>
    <row r="1155" spans="1:69" x14ac:dyDescent="0.2">
      <c r="A1155" s="214"/>
      <c r="B1155" s="214"/>
      <c r="C1155" s="214"/>
      <c r="D1155" s="214"/>
      <c r="E1155" s="214"/>
      <c r="F1155" s="214"/>
      <c r="G1155" s="214"/>
      <c r="H1155" s="214"/>
      <c r="I1155" s="214"/>
      <c r="J1155" s="214"/>
      <c r="K1155" s="214"/>
      <c r="L1155" s="214"/>
      <c r="M1155" s="214"/>
      <c r="N1155" s="214"/>
      <c r="O1155" s="214"/>
      <c r="P1155" s="214"/>
      <c r="Q1155" s="214"/>
      <c r="R1155" s="214"/>
      <c r="S1155" s="214"/>
      <c r="T1155" s="214"/>
      <c r="U1155" s="214"/>
      <c r="V1155" s="214"/>
      <c r="W1155" s="214"/>
      <c r="X1155" s="214"/>
      <c r="Y1155" s="214"/>
      <c r="Z1155" s="214"/>
      <c r="AA1155" s="214"/>
      <c r="AB1155" s="214"/>
      <c r="AC1155" s="214"/>
      <c r="AD1155" s="214"/>
      <c r="AE1155" s="214"/>
      <c r="AF1155" s="214"/>
      <c r="AG1155" s="214"/>
      <c r="AH1155" s="214"/>
      <c r="AI1155" s="214"/>
      <c r="AJ1155" s="214"/>
      <c r="AK1155" s="214"/>
      <c r="AL1155" s="214"/>
      <c r="AM1155" s="214"/>
      <c r="AN1155" s="214"/>
      <c r="AO1155" s="214"/>
      <c r="AP1155" s="214"/>
      <c r="AQ1155" s="214"/>
      <c r="AR1155" s="214"/>
      <c r="AS1155" s="214"/>
      <c r="AT1155" s="214"/>
      <c r="AU1155" s="214"/>
      <c r="AV1155" s="214"/>
      <c r="AW1155" s="214"/>
      <c r="AX1155" s="214"/>
      <c r="AY1155" s="214"/>
      <c r="AZ1155" s="214"/>
      <c r="BA1155" s="214"/>
      <c r="BB1155" s="214"/>
      <c r="BC1155" s="214"/>
      <c r="BD1155" s="214"/>
      <c r="BE1155" s="214"/>
      <c r="BF1155" s="214"/>
      <c r="BG1155" s="214"/>
      <c r="BH1155" s="214"/>
      <c r="BI1155" s="214"/>
      <c r="BJ1155" s="214"/>
      <c r="BK1155" s="214"/>
      <c r="BL1155" s="214"/>
      <c r="BM1155" s="214"/>
      <c r="BN1155" s="214"/>
      <c r="BO1155" s="214"/>
      <c r="BP1155" s="214"/>
      <c r="BQ1155" s="214"/>
    </row>
    <row r="1156" spans="1:69" x14ac:dyDescent="0.2">
      <c r="A1156" s="214"/>
      <c r="B1156" s="214"/>
      <c r="C1156" s="214"/>
      <c r="D1156" s="214"/>
      <c r="E1156" s="214"/>
      <c r="F1156" s="214"/>
      <c r="G1156" s="214"/>
      <c r="H1156" s="214"/>
      <c r="I1156" s="214"/>
      <c r="J1156" s="214"/>
      <c r="K1156" s="214"/>
      <c r="L1156" s="214"/>
      <c r="M1156" s="214"/>
      <c r="N1156" s="214"/>
      <c r="O1156" s="214"/>
      <c r="P1156" s="214"/>
      <c r="Q1156" s="214"/>
      <c r="R1156" s="214"/>
      <c r="S1156" s="214"/>
      <c r="T1156" s="214"/>
      <c r="U1156" s="214"/>
      <c r="V1156" s="214"/>
      <c r="W1156" s="214"/>
      <c r="X1156" s="214"/>
      <c r="Y1156" s="214"/>
      <c r="Z1156" s="214"/>
      <c r="AA1156" s="214"/>
      <c r="AB1156" s="214"/>
      <c r="AC1156" s="214"/>
      <c r="AD1156" s="214"/>
      <c r="AE1156" s="214"/>
      <c r="AF1156" s="214"/>
      <c r="AG1156" s="214"/>
      <c r="AH1156" s="214"/>
      <c r="AI1156" s="214"/>
      <c r="AJ1156" s="214"/>
      <c r="AK1156" s="214"/>
      <c r="AL1156" s="214"/>
      <c r="AM1156" s="214"/>
      <c r="AN1156" s="214"/>
      <c r="AO1156" s="214"/>
      <c r="AP1156" s="214"/>
      <c r="AQ1156" s="214"/>
      <c r="AR1156" s="214"/>
      <c r="AS1156" s="214"/>
      <c r="AT1156" s="214"/>
      <c r="AU1156" s="214"/>
      <c r="AV1156" s="214"/>
      <c r="AW1156" s="214"/>
      <c r="AX1156" s="214"/>
      <c r="AY1156" s="214"/>
      <c r="AZ1156" s="214"/>
      <c r="BA1156" s="214"/>
      <c r="BB1156" s="214"/>
      <c r="BC1156" s="214"/>
      <c r="BD1156" s="214"/>
      <c r="BE1156" s="214"/>
      <c r="BF1156" s="214"/>
      <c r="BG1156" s="214"/>
      <c r="BH1156" s="214"/>
      <c r="BI1156" s="214"/>
      <c r="BJ1156" s="214"/>
      <c r="BK1156" s="214"/>
      <c r="BL1156" s="214"/>
      <c r="BM1156" s="214"/>
      <c r="BN1156" s="214"/>
      <c r="BO1156" s="214"/>
      <c r="BP1156" s="214"/>
      <c r="BQ1156" s="214"/>
    </row>
  </sheetData>
  <sheetProtection algorithmName="SHA-512" hashValue="eh0spQrIDXRGtwTY7p4d71aWXh5gQ3QGXBlC5vtB5I8S1KA/wrl8QnXhOyx1WNus1JpkmWlk4SbsUHjp7A3T/Q==" saltValue="7tvWvt+OEL1n6/dCx0cW5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G92"/>
  <sheetViews>
    <sheetView workbookViewId="0"/>
  </sheetViews>
  <sheetFormatPr baseColWidth="10" defaultColWidth="9.1640625" defaultRowHeight="15" x14ac:dyDescent="0.2"/>
  <cols>
    <col min="1" max="1" width="21.6640625" style="328" customWidth="1"/>
    <col min="2" max="2" width="9.1640625" style="328"/>
    <col min="3" max="26" width="11.1640625" style="328" customWidth="1"/>
    <col min="27" max="30" width="9.1640625" style="343"/>
    <col min="31" max="16384" width="9.1640625" style="328"/>
  </cols>
  <sheetData>
    <row r="1" spans="1:33" ht="28.5" customHeight="1" x14ac:dyDescent="0.2">
      <c r="A1" s="322" t="s">
        <v>29</v>
      </c>
      <c r="B1" s="326"/>
      <c r="C1" s="323"/>
      <c r="D1" s="323"/>
      <c r="E1" s="323"/>
      <c r="F1" s="323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5"/>
      <c r="U1" s="325"/>
      <c r="V1" s="325"/>
      <c r="W1" s="325"/>
      <c r="X1" s="325"/>
      <c r="Y1" s="325"/>
      <c r="Z1" s="325"/>
      <c r="AA1" s="327"/>
      <c r="AB1" s="327"/>
      <c r="AC1" s="327"/>
      <c r="AD1" s="327"/>
      <c r="AE1" s="325"/>
      <c r="AF1" s="325"/>
      <c r="AG1" s="325"/>
    </row>
    <row r="2" spans="1:33" x14ac:dyDescent="0.2">
      <c r="A2" s="323"/>
      <c r="B2" s="326"/>
      <c r="C2" s="323"/>
      <c r="D2" s="323"/>
      <c r="E2" s="323"/>
      <c r="F2" s="323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5"/>
      <c r="U2" s="325"/>
      <c r="V2" s="325"/>
      <c r="W2" s="325"/>
      <c r="X2" s="325"/>
      <c r="Y2" s="325"/>
      <c r="Z2" s="325"/>
      <c r="AA2" s="327"/>
      <c r="AB2" s="327"/>
      <c r="AC2" s="327"/>
      <c r="AD2" s="327"/>
      <c r="AE2" s="325"/>
      <c r="AF2" s="325"/>
      <c r="AG2" s="325"/>
    </row>
    <row r="3" spans="1:33" x14ac:dyDescent="0.2">
      <c r="A3" s="329"/>
      <c r="B3" s="330"/>
      <c r="C3" s="318"/>
      <c r="D3" s="319"/>
      <c r="E3" s="319"/>
      <c r="F3" s="319"/>
      <c r="G3" s="318"/>
      <c r="H3" s="318"/>
      <c r="I3" s="318"/>
      <c r="J3" s="318"/>
      <c r="K3" s="318"/>
      <c r="L3" s="318"/>
      <c r="M3" s="318"/>
      <c r="N3" s="318"/>
      <c r="O3" s="320"/>
      <c r="P3" s="320"/>
      <c r="Q3" s="320"/>
      <c r="R3" s="320"/>
      <c r="S3" s="318"/>
      <c r="T3" s="318"/>
      <c r="U3" s="318"/>
      <c r="V3" s="318"/>
      <c r="W3" s="318"/>
      <c r="X3" s="318"/>
      <c r="Y3" s="318"/>
      <c r="Z3" s="318"/>
      <c r="AA3" s="327"/>
      <c r="AB3" s="327"/>
      <c r="AC3" s="327"/>
      <c r="AD3" s="327"/>
      <c r="AE3" s="325"/>
      <c r="AF3" s="325"/>
      <c r="AG3" s="325"/>
    </row>
    <row r="4" spans="1:33" x14ac:dyDescent="0.2">
      <c r="A4" s="329"/>
      <c r="B4" s="330"/>
      <c r="C4" s="344">
        <v>1</v>
      </c>
      <c r="D4" s="344">
        <f>+C4+1</f>
        <v>2</v>
      </c>
      <c r="E4" s="344">
        <f t="shared" ref="E4:Z4" si="0">+D4+1</f>
        <v>3</v>
      </c>
      <c r="F4" s="344">
        <f t="shared" si="0"/>
        <v>4</v>
      </c>
      <c r="G4" s="344">
        <f t="shared" si="0"/>
        <v>5</v>
      </c>
      <c r="H4" s="344">
        <f t="shared" si="0"/>
        <v>6</v>
      </c>
      <c r="I4" s="344">
        <f t="shared" si="0"/>
        <v>7</v>
      </c>
      <c r="J4" s="344">
        <f t="shared" si="0"/>
        <v>8</v>
      </c>
      <c r="K4" s="344">
        <f t="shared" si="0"/>
        <v>9</v>
      </c>
      <c r="L4" s="344">
        <f t="shared" si="0"/>
        <v>10</v>
      </c>
      <c r="M4" s="344">
        <f t="shared" si="0"/>
        <v>11</v>
      </c>
      <c r="N4" s="344">
        <f t="shared" si="0"/>
        <v>12</v>
      </c>
      <c r="O4" s="344">
        <f t="shared" si="0"/>
        <v>13</v>
      </c>
      <c r="P4" s="344">
        <f t="shared" si="0"/>
        <v>14</v>
      </c>
      <c r="Q4" s="344">
        <f t="shared" si="0"/>
        <v>15</v>
      </c>
      <c r="R4" s="344">
        <f t="shared" si="0"/>
        <v>16</v>
      </c>
      <c r="S4" s="344">
        <f t="shared" si="0"/>
        <v>17</v>
      </c>
      <c r="T4" s="344">
        <f t="shared" si="0"/>
        <v>18</v>
      </c>
      <c r="U4" s="344">
        <f t="shared" si="0"/>
        <v>19</v>
      </c>
      <c r="V4" s="344">
        <f t="shared" si="0"/>
        <v>20</v>
      </c>
      <c r="W4" s="344">
        <f t="shared" si="0"/>
        <v>21</v>
      </c>
      <c r="X4" s="344">
        <f t="shared" si="0"/>
        <v>22</v>
      </c>
      <c r="Y4" s="344">
        <f t="shared" si="0"/>
        <v>23</v>
      </c>
      <c r="Z4" s="344">
        <f t="shared" si="0"/>
        <v>24</v>
      </c>
      <c r="AA4" s="327"/>
      <c r="AB4" s="327"/>
      <c r="AC4" s="327"/>
      <c r="AD4" s="327"/>
      <c r="AE4" s="325"/>
      <c r="AF4" s="325"/>
      <c r="AG4" s="325"/>
    </row>
    <row r="5" spans="1:33" x14ac:dyDescent="0.2">
      <c r="A5" s="345" t="s">
        <v>0</v>
      </c>
      <c r="B5" s="31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5"/>
      <c r="AA5" s="327"/>
      <c r="AB5" s="327"/>
      <c r="AC5" s="327"/>
      <c r="AD5" s="327"/>
      <c r="AE5" s="325"/>
      <c r="AF5" s="325"/>
      <c r="AG5" s="325"/>
    </row>
    <row r="6" spans="1:33" x14ac:dyDescent="0.2">
      <c r="A6" s="333" t="s">
        <v>74</v>
      </c>
      <c r="B6" s="332"/>
      <c r="C6" s="312">
        <f>+'3. Voucher Users'!C35</f>
        <v>0</v>
      </c>
      <c r="D6" s="312">
        <f>+'3. Voucher Users'!D35</f>
        <v>0</v>
      </c>
      <c r="E6" s="312">
        <f>+'3. Voucher Users'!E35</f>
        <v>0</v>
      </c>
      <c r="F6" s="312">
        <f>+'3. Voucher Users'!F35</f>
        <v>0</v>
      </c>
      <c r="G6" s="312">
        <f>+'3. Voucher Users'!G35</f>
        <v>0</v>
      </c>
      <c r="H6" s="312">
        <f>+'3. Voucher Users'!H35</f>
        <v>0</v>
      </c>
      <c r="I6" s="312">
        <f>+'3. Voucher Users'!I35</f>
        <v>1400</v>
      </c>
      <c r="J6" s="312">
        <f>+'3. Voucher Users'!J35</f>
        <v>2200</v>
      </c>
      <c r="K6" s="312">
        <f>+'3. Voucher Users'!K35</f>
        <v>3000</v>
      </c>
      <c r="L6" s="312">
        <f>+'3. Voucher Users'!L35</f>
        <v>3800</v>
      </c>
      <c r="M6" s="312">
        <f>+'3. Voucher Users'!M35</f>
        <v>4600</v>
      </c>
      <c r="N6" s="312">
        <f>+'3. Voucher Users'!N35</f>
        <v>5400</v>
      </c>
      <c r="O6" s="312">
        <f>+'3. Voucher Users'!O35</f>
        <v>6200</v>
      </c>
      <c r="P6" s="312">
        <f>+'3. Voucher Users'!P35</f>
        <v>7000</v>
      </c>
      <c r="Q6" s="312">
        <f>+'3. Voucher Users'!Q35</f>
        <v>7800</v>
      </c>
      <c r="R6" s="312">
        <f>+'3. Voucher Users'!R35</f>
        <v>8600</v>
      </c>
      <c r="S6" s="312">
        <f>+'3. Voucher Users'!S35</f>
        <v>9400</v>
      </c>
      <c r="T6" s="312">
        <f>+'3. Voucher Users'!T35</f>
        <v>10200</v>
      </c>
      <c r="U6" s="312">
        <f>+'3. Voucher Users'!U35</f>
        <v>11000</v>
      </c>
      <c r="V6" s="312">
        <f>+'3. Voucher Users'!V35</f>
        <v>11800</v>
      </c>
      <c r="W6" s="312">
        <f>+'3. Voucher Users'!W35</f>
        <v>12600</v>
      </c>
      <c r="X6" s="312">
        <f>+'3. Voucher Users'!X35</f>
        <v>13400</v>
      </c>
      <c r="Y6" s="312">
        <f>+'3. Voucher Users'!Y35</f>
        <v>14200</v>
      </c>
      <c r="Z6" s="312">
        <f>+'3. Voucher Users'!Z35</f>
        <v>15000</v>
      </c>
      <c r="AA6" s="327"/>
      <c r="AB6" s="327"/>
      <c r="AC6" s="327"/>
      <c r="AD6" s="327"/>
      <c r="AE6" s="325"/>
      <c r="AF6" s="325"/>
      <c r="AG6" s="325"/>
    </row>
    <row r="7" spans="1:33" x14ac:dyDescent="0.2">
      <c r="A7" s="333" t="s">
        <v>382</v>
      </c>
      <c r="B7" s="330"/>
      <c r="C7" s="313">
        <f>+'4. Monthly Subscriber'!C45</f>
        <v>0</v>
      </c>
      <c r="D7" s="313">
        <f>+'4. Monthly Subscriber'!D45</f>
        <v>0</v>
      </c>
      <c r="E7" s="313">
        <f>+'4. Monthly Subscriber'!E45</f>
        <v>0</v>
      </c>
      <c r="F7" s="313">
        <f>+'4. Monthly Subscriber'!F45</f>
        <v>0</v>
      </c>
      <c r="G7" s="313">
        <f>+'4. Monthly Subscriber'!G45</f>
        <v>0</v>
      </c>
      <c r="H7" s="313">
        <f>+'4. Monthly Subscriber'!H45</f>
        <v>0</v>
      </c>
      <c r="I7" s="313">
        <f>+'4. Monthly Subscriber'!I45</f>
        <v>0</v>
      </c>
      <c r="J7" s="313">
        <f>+'4. Monthly Subscriber'!J45</f>
        <v>4850</v>
      </c>
      <c r="K7" s="313">
        <f>+'4. Monthly Subscriber'!K45</f>
        <v>9700</v>
      </c>
      <c r="L7" s="313">
        <f>+'4. Monthly Subscriber'!L45</f>
        <v>14550</v>
      </c>
      <c r="M7" s="313">
        <f>+'4. Monthly Subscriber'!M45</f>
        <v>19400</v>
      </c>
      <c r="N7" s="313">
        <f>+'4. Monthly Subscriber'!N45</f>
        <v>24250</v>
      </c>
      <c r="O7" s="313">
        <f>+'4. Monthly Subscriber'!O45</f>
        <v>29100</v>
      </c>
      <c r="P7" s="313">
        <f>+'4. Monthly Subscriber'!P45</f>
        <v>33950</v>
      </c>
      <c r="Q7" s="313">
        <f>+'4. Monthly Subscriber'!Q45</f>
        <v>38800</v>
      </c>
      <c r="R7" s="313">
        <f>+'4. Monthly Subscriber'!R45</f>
        <v>43650</v>
      </c>
      <c r="S7" s="313">
        <f>+'4. Monthly Subscriber'!S45</f>
        <v>48500</v>
      </c>
      <c r="T7" s="313">
        <f>+'4. Monthly Subscriber'!T45</f>
        <v>53350</v>
      </c>
      <c r="U7" s="313">
        <f>+'4. Monthly Subscriber'!U45</f>
        <v>58200</v>
      </c>
      <c r="V7" s="313">
        <f>+'4. Monthly Subscriber'!V45</f>
        <v>63050</v>
      </c>
      <c r="W7" s="313">
        <f>+'4. Monthly Subscriber'!W45</f>
        <v>67900</v>
      </c>
      <c r="X7" s="313">
        <f>+'4. Monthly Subscriber'!X45</f>
        <v>72750</v>
      </c>
      <c r="Y7" s="313">
        <f>+'4. Monthly Subscriber'!Y45</f>
        <v>77600</v>
      </c>
      <c r="Z7" s="313">
        <f>+'4. Monthly Subscriber'!Z45</f>
        <v>82450</v>
      </c>
      <c r="AA7" s="327"/>
      <c r="AB7" s="327"/>
      <c r="AC7" s="327"/>
      <c r="AD7" s="327"/>
      <c r="AE7" s="325"/>
      <c r="AF7" s="325"/>
      <c r="AG7" s="325"/>
    </row>
    <row r="8" spans="1:33" x14ac:dyDescent="0.2">
      <c r="A8" s="333" t="s">
        <v>105</v>
      </c>
      <c r="B8" s="330"/>
      <c r="C8" s="313">
        <f>+'4. Monthly Subscriber'!C40</f>
        <v>0</v>
      </c>
      <c r="D8" s="313">
        <f>+'4. Monthly Subscriber'!D40</f>
        <v>0</v>
      </c>
      <c r="E8" s="313">
        <f>+'4. Monthly Subscriber'!E40</f>
        <v>0</v>
      </c>
      <c r="F8" s="313">
        <f>+'4. Monthly Subscriber'!F40</f>
        <v>0</v>
      </c>
      <c r="G8" s="313">
        <f>+'4. Monthly Subscriber'!G40</f>
        <v>0</v>
      </c>
      <c r="H8" s="313">
        <f>+'4. Monthly Subscriber'!H40</f>
        <v>0</v>
      </c>
      <c r="I8" s="313">
        <f>+'4. Monthly Subscriber'!I40</f>
        <v>14000</v>
      </c>
      <c r="J8" s="313">
        <f>+'4. Monthly Subscriber'!J40</f>
        <v>14000</v>
      </c>
      <c r="K8" s="313">
        <f>+'4. Monthly Subscriber'!K40</f>
        <v>14000</v>
      </c>
      <c r="L8" s="313">
        <f>+'4. Monthly Subscriber'!L40</f>
        <v>14000</v>
      </c>
      <c r="M8" s="313">
        <f>+'4. Monthly Subscriber'!M40</f>
        <v>14000</v>
      </c>
      <c r="N8" s="313">
        <f>+'4. Monthly Subscriber'!N40</f>
        <v>14000</v>
      </c>
      <c r="O8" s="313">
        <f>+'4. Monthly Subscriber'!O40</f>
        <v>14000</v>
      </c>
      <c r="P8" s="313">
        <f>+'4. Monthly Subscriber'!P40</f>
        <v>14000</v>
      </c>
      <c r="Q8" s="313">
        <f>+'4. Monthly Subscriber'!Q40</f>
        <v>14000</v>
      </c>
      <c r="R8" s="313">
        <f>+'4. Monthly Subscriber'!R40</f>
        <v>14000</v>
      </c>
      <c r="S8" s="313">
        <f>+'4. Monthly Subscriber'!S40</f>
        <v>14000</v>
      </c>
      <c r="T8" s="313">
        <f>+'4. Monthly Subscriber'!T40</f>
        <v>14000</v>
      </c>
      <c r="U8" s="313">
        <f>+'4. Monthly Subscriber'!U40</f>
        <v>14000</v>
      </c>
      <c r="V8" s="313">
        <f>+'4. Monthly Subscriber'!V40</f>
        <v>14000</v>
      </c>
      <c r="W8" s="313">
        <f>+'4. Monthly Subscriber'!W40</f>
        <v>14000</v>
      </c>
      <c r="X8" s="313">
        <f>+'4. Monthly Subscriber'!X40</f>
        <v>14000</v>
      </c>
      <c r="Y8" s="313">
        <f>+'4. Monthly Subscriber'!Y40</f>
        <v>14000</v>
      </c>
      <c r="Z8" s="313">
        <f>+'4. Monthly Subscriber'!Z40</f>
        <v>14000</v>
      </c>
      <c r="AA8" s="327"/>
      <c r="AB8" s="327"/>
      <c r="AC8" s="327"/>
      <c r="AD8" s="327"/>
      <c r="AE8" s="325"/>
      <c r="AF8" s="325"/>
      <c r="AG8" s="325"/>
    </row>
    <row r="9" spans="1:33" x14ac:dyDescent="0.2">
      <c r="A9" s="334" t="s">
        <v>2</v>
      </c>
      <c r="B9" s="332"/>
      <c r="C9" s="314">
        <f>SUM(C6:C8)</f>
        <v>0</v>
      </c>
      <c r="D9" s="314">
        <f t="shared" ref="D9:Z9" si="1">SUM(D6:D8)</f>
        <v>0</v>
      </c>
      <c r="E9" s="314">
        <f t="shared" si="1"/>
        <v>0</v>
      </c>
      <c r="F9" s="314">
        <f t="shared" si="1"/>
        <v>0</v>
      </c>
      <c r="G9" s="314">
        <f t="shared" si="1"/>
        <v>0</v>
      </c>
      <c r="H9" s="314">
        <f t="shared" si="1"/>
        <v>0</v>
      </c>
      <c r="I9" s="314">
        <f t="shared" si="1"/>
        <v>15400</v>
      </c>
      <c r="J9" s="314">
        <f t="shared" si="1"/>
        <v>21050</v>
      </c>
      <c r="K9" s="314">
        <f t="shared" si="1"/>
        <v>26700</v>
      </c>
      <c r="L9" s="314">
        <f t="shared" si="1"/>
        <v>32350</v>
      </c>
      <c r="M9" s="314">
        <f t="shared" si="1"/>
        <v>38000</v>
      </c>
      <c r="N9" s="314">
        <f t="shared" si="1"/>
        <v>43650</v>
      </c>
      <c r="O9" s="314">
        <f t="shared" si="1"/>
        <v>49300</v>
      </c>
      <c r="P9" s="314">
        <f t="shared" si="1"/>
        <v>54950</v>
      </c>
      <c r="Q9" s="314">
        <f t="shared" si="1"/>
        <v>60600</v>
      </c>
      <c r="R9" s="314">
        <f t="shared" si="1"/>
        <v>66250</v>
      </c>
      <c r="S9" s="314">
        <f t="shared" si="1"/>
        <v>71900</v>
      </c>
      <c r="T9" s="314">
        <f t="shared" si="1"/>
        <v>77550</v>
      </c>
      <c r="U9" s="314">
        <f t="shared" si="1"/>
        <v>83200</v>
      </c>
      <c r="V9" s="314">
        <f t="shared" si="1"/>
        <v>88850</v>
      </c>
      <c r="W9" s="314">
        <f t="shared" si="1"/>
        <v>94500</v>
      </c>
      <c r="X9" s="314">
        <f t="shared" si="1"/>
        <v>100150</v>
      </c>
      <c r="Y9" s="314">
        <f t="shared" si="1"/>
        <v>105800</v>
      </c>
      <c r="Z9" s="314">
        <f t="shared" si="1"/>
        <v>111450</v>
      </c>
      <c r="AA9" s="327"/>
      <c r="AB9" s="327"/>
      <c r="AC9" s="327"/>
      <c r="AD9" s="327"/>
      <c r="AE9" s="325"/>
      <c r="AF9" s="325"/>
      <c r="AG9" s="325"/>
    </row>
    <row r="10" spans="1:33" x14ac:dyDescent="0.2">
      <c r="A10" s="329"/>
      <c r="B10" s="330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335"/>
      <c r="AA10" s="327"/>
      <c r="AB10" s="327"/>
      <c r="AC10" s="327"/>
      <c r="AD10" s="327"/>
      <c r="AE10" s="325"/>
      <c r="AF10" s="325"/>
      <c r="AG10" s="325"/>
    </row>
    <row r="11" spans="1:33" x14ac:dyDescent="0.2">
      <c r="A11" s="345" t="s">
        <v>1</v>
      </c>
      <c r="B11" s="347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9"/>
      <c r="AA11" s="327"/>
      <c r="AB11" s="327"/>
      <c r="AC11" s="327"/>
      <c r="AD11" s="327"/>
      <c r="AE11" s="325"/>
      <c r="AF11" s="325"/>
      <c r="AG11" s="325"/>
    </row>
    <row r="12" spans="1:33" x14ac:dyDescent="0.2">
      <c r="A12" s="333" t="s">
        <v>106</v>
      </c>
      <c r="B12" s="336"/>
      <c r="C12" s="312">
        <f>+'3. Voucher Users'!C37+'4. Monthly Subscriber'!C48</f>
        <v>0</v>
      </c>
      <c r="D12" s="312">
        <f>+'3. Voucher Users'!D37+'4. Monthly Subscriber'!D48</f>
        <v>0</v>
      </c>
      <c r="E12" s="312">
        <f>+'3. Voucher Users'!E37+'4. Monthly Subscriber'!E48</f>
        <v>0</v>
      </c>
      <c r="F12" s="312">
        <f>+'3. Voucher Users'!F37+'4. Monthly Subscriber'!F48</f>
        <v>0</v>
      </c>
      <c r="G12" s="312">
        <f>+'3. Voucher Users'!G37+'4. Monthly Subscriber'!G48</f>
        <v>0</v>
      </c>
      <c r="H12" s="312">
        <f>+'3. Voucher Users'!H37+'4. Monthly Subscriber'!H48</f>
        <v>0</v>
      </c>
      <c r="I12" s="312">
        <f>+'3. Voucher Users'!I37+'4. Monthly Subscriber'!I48</f>
        <v>140</v>
      </c>
      <c r="J12" s="312">
        <f>+'3. Voucher Users'!J37+'4. Monthly Subscriber'!J48</f>
        <v>947.5</v>
      </c>
      <c r="K12" s="312">
        <f>+'3. Voucher Users'!K37+'4. Monthly Subscriber'!K48</f>
        <v>1755</v>
      </c>
      <c r="L12" s="312">
        <f>+'3. Voucher Users'!L37+'4. Monthly Subscriber'!L48</f>
        <v>2562.5</v>
      </c>
      <c r="M12" s="312">
        <f>+'3. Voucher Users'!M37+'4. Monthly Subscriber'!M48</f>
        <v>3370</v>
      </c>
      <c r="N12" s="312">
        <f>+'3. Voucher Users'!N37+'4. Monthly Subscriber'!N48</f>
        <v>4177.5</v>
      </c>
      <c r="O12" s="312">
        <f>+'3. Voucher Users'!O37+'4. Monthly Subscriber'!O48</f>
        <v>4985</v>
      </c>
      <c r="P12" s="312">
        <f>+'3. Voucher Users'!P37+'4. Monthly Subscriber'!P48</f>
        <v>5792.5</v>
      </c>
      <c r="Q12" s="312">
        <f>+'3. Voucher Users'!Q37+'4. Monthly Subscriber'!Q48</f>
        <v>6600</v>
      </c>
      <c r="R12" s="312">
        <f>+'3. Voucher Users'!R37+'4. Monthly Subscriber'!R48</f>
        <v>7407.5</v>
      </c>
      <c r="S12" s="312">
        <f>+'3. Voucher Users'!S37+'4. Monthly Subscriber'!S48</f>
        <v>8215</v>
      </c>
      <c r="T12" s="312">
        <f>+'3. Voucher Users'!T37+'4. Monthly Subscriber'!T48</f>
        <v>9022.5</v>
      </c>
      <c r="U12" s="312">
        <f>+'3. Voucher Users'!U37+'4. Monthly Subscriber'!U48</f>
        <v>9830</v>
      </c>
      <c r="V12" s="312">
        <f>+'3. Voucher Users'!V37+'4. Monthly Subscriber'!V48</f>
        <v>10637.5</v>
      </c>
      <c r="W12" s="312">
        <f>+'3. Voucher Users'!W37+'4. Monthly Subscriber'!W48</f>
        <v>11445</v>
      </c>
      <c r="X12" s="312">
        <f>+'3. Voucher Users'!X37+'4. Monthly Subscriber'!X48</f>
        <v>12252.5</v>
      </c>
      <c r="Y12" s="312">
        <f>+'3. Voucher Users'!Y37+'4. Monthly Subscriber'!Y48</f>
        <v>13060</v>
      </c>
      <c r="Z12" s="312">
        <f>+'3. Voucher Users'!Z37+'4. Monthly Subscriber'!Z48</f>
        <v>13867.5</v>
      </c>
      <c r="AA12" s="327"/>
      <c r="AB12" s="327"/>
      <c r="AC12" s="327"/>
      <c r="AD12" s="327"/>
      <c r="AE12" s="325"/>
      <c r="AF12" s="325"/>
      <c r="AG12" s="325"/>
    </row>
    <row r="13" spans="1:33" x14ac:dyDescent="0.2">
      <c r="A13" s="333" t="s">
        <v>9</v>
      </c>
      <c r="B13" s="330"/>
      <c r="C13" s="313">
        <f>+'7. Bandwidth'!E44</f>
        <v>8855</v>
      </c>
      <c r="D13" s="313">
        <f>+'7. Bandwidth'!F44</f>
        <v>0</v>
      </c>
      <c r="E13" s="313">
        <f>+'7. Bandwidth'!G44</f>
        <v>0</v>
      </c>
      <c r="F13" s="313">
        <f>+'7. Bandwidth'!H44</f>
        <v>0</v>
      </c>
      <c r="G13" s="313">
        <f>+'7. Bandwidth'!I44</f>
        <v>0</v>
      </c>
      <c r="H13" s="313">
        <f>+'7. Bandwidth'!J44</f>
        <v>0</v>
      </c>
      <c r="I13" s="313">
        <f>+'7. Bandwidth'!K44</f>
        <v>463.67999999999995</v>
      </c>
      <c r="J13" s="313">
        <f>+'7. Bandwidth'!L44</f>
        <v>803.16</v>
      </c>
      <c r="K13" s="313">
        <f>+'7. Bandwidth'!M44</f>
        <v>1142.6400000000001</v>
      </c>
      <c r="L13" s="313">
        <f>+'7. Bandwidth'!N44</f>
        <v>1482.12</v>
      </c>
      <c r="M13" s="313">
        <f>+'7. Bandwidth'!O44</f>
        <v>1821.6</v>
      </c>
      <c r="N13" s="313">
        <f>+'7. Bandwidth'!P44</f>
        <v>2161.08</v>
      </c>
      <c r="O13" s="313">
        <f>+'7. Bandwidth'!Q44</f>
        <v>2500.56</v>
      </c>
      <c r="P13" s="313">
        <f>+'7. Bandwidth'!R44</f>
        <v>2840.0399999999995</v>
      </c>
      <c r="Q13" s="313">
        <f>+'7. Bandwidth'!S44</f>
        <v>3179.52</v>
      </c>
      <c r="R13" s="313">
        <f>+'7. Bandwidth'!T44</f>
        <v>3519</v>
      </c>
      <c r="S13" s="313">
        <f>+'7. Bandwidth'!U44</f>
        <v>3858.48</v>
      </c>
      <c r="T13" s="313">
        <f>+'7. Bandwidth'!V44</f>
        <v>4197.96</v>
      </c>
      <c r="U13" s="313">
        <f>+'7. Bandwidth'!W44</f>
        <v>4537.4399999999996</v>
      </c>
      <c r="V13" s="313">
        <f>+'7. Bandwidth'!X44</f>
        <v>4876.92</v>
      </c>
      <c r="W13" s="313">
        <f>+'7. Bandwidth'!Y44</f>
        <v>5216.3999999999996</v>
      </c>
      <c r="X13" s="313">
        <f>+'7. Bandwidth'!Z44</f>
        <v>5555.8799999999992</v>
      </c>
      <c r="Y13" s="313">
        <f>+'7. Bandwidth'!AA44</f>
        <v>5895.36</v>
      </c>
      <c r="Z13" s="313">
        <f>+'7. Bandwidth'!AB44</f>
        <v>6234.8399999999992</v>
      </c>
      <c r="AA13" s="327"/>
      <c r="AB13" s="327"/>
      <c r="AC13" s="327"/>
      <c r="AD13" s="327"/>
      <c r="AE13" s="325"/>
      <c r="AF13" s="325"/>
      <c r="AG13" s="325"/>
    </row>
    <row r="14" spans="1:33" x14ac:dyDescent="0.2">
      <c r="A14" s="333" t="s">
        <v>185</v>
      </c>
      <c r="B14" s="330"/>
      <c r="C14" s="313">
        <f>+'4. Monthly Subscriber'!C62</f>
        <v>0</v>
      </c>
      <c r="D14" s="313">
        <f>+'4. Monthly Subscriber'!D62</f>
        <v>0</v>
      </c>
      <c r="E14" s="313">
        <f>+'4. Monthly Subscriber'!E62</f>
        <v>0</v>
      </c>
      <c r="F14" s="313">
        <f>+'4. Monthly Subscriber'!F62</f>
        <v>0</v>
      </c>
      <c r="G14" s="313">
        <f>+'4. Monthly Subscriber'!G62</f>
        <v>0</v>
      </c>
      <c r="H14" s="313">
        <f>+'4. Monthly Subscriber'!H62</f>
        <v>0</v>
      </c>
      <c r="I14" s="313">
        <f>+'4. Monthly Subscriber'!I62</f>
        <v>11200</v>
      </c>
      <c r="J14" s="313">
        <f>+'4. Monthly Subscriber'!J62</f>
        <v>11200</v>
      </c>
      <c r="K14" s="313">
        <f>+'4. Monthly Subscriber'!K62</f>
        <v>11200</v>
      </c>
      <c r="L14" s="313">
        <f>+'4. Monthly Subscriber'!L62</f>
        <v>11200</v>
      </c>
      <c r="M14" s="313">
        <f>+'4. Monthly Subscriber'!M62</f>
        <v>11200</v>
      </c>
      <c r="N14" s="313">
        <f>+'4. Monthly Subscriber'!N62</f>
        <v>11200</v>
      </c>
      <c r="O14" s="313">
        <f>+'4. Monthly Subscriber'!O62</f>
        <v>11200</v>
      </c>
      <c r="P14" s="313">
        <f>+'4. Monthly Subscriber'!P62</f>
        <v>11200</v>
      </c>
      <c r="Q14" s="313">
        <f>+'4. Monthly Subscriber'!Q62</f>
        <v>11200</v>
      </c>
      <c r="R14" s="313">
        <f>+'4. Monthly Subscriber'!R62</f>
        <v>11200</v>
      </c>
      <c r="S14" s="313">
        <f>+'4. Monthly Subscriber'!S62</f>
        <v>11200</v>
      </c>
      <c r="T14" s="313">
        <f>+'4. Monthly Subscriber'!T62</f>
        <v>11200</v>
      </c>
      <c r="U14" s="313">
        <f>+'4. Monthly Subscriber'!U62</f>
        <v>11200</v>
      </c>
      <c r="V14" s="313">
        <f>+'4. Monthly Subscriber'!V62</f>
        <v>11200</v>
      </c>
      <c r="W14" s="313">
        <f>+'4. Monthly Subscriber'!W62</f>
        <v>11200</v>
      </c>
      <c r="X14" s="313">
        <f>+'4. Monthly Subscriber'!X62</f>
        <v>11200</v>
      </c>
      <c r="Y14" s="313">
        <f>+'4. Monthly Subscriber'!Y62</f>
        <v>11200</v>
      </c>
      <c r="Z14" s="313">
        <f>+'4. Monthly Subscriber'!Z62</f>
        <v>11200</v>
      </c>
      <c r="AA14" s="327"/>
      <c r="AB14" s="327"/>
      <c r="AC14" s="327"/>
      <c r="AD14" s="327"/>
      <c r="AE14" s="325"/>
      <c r="AF14" s="325"/>
      <c r="AG14" s="325"/>
    </row>
    <row r="15" spans="1:33" x14ac:dyDescent="0.2">
      <c r="A15" s="331" t="s">
        <v>6</v>
      </c>
      <c r="B15" s="332"/>
      <c r="C15" s="314">
        <f>SUM(C12:C14)</f>
        <v>8855</v>
      </c>
      <c r="D15" s="314">
        <f t="shared" ref="D15:R15" si="2">SUM(D12:D14)</f>
        <v>0</v>
      </c>
      <c r="E15" s="314">
        <f t="shared" si="2"/>
        <v>0</v>
      </c>
      <c r="F15" s="314">
        <f t="shared" si="2"/>
        <v>0</v>
      </c>
      <c r="G15" s="314">
        <f t="shared" si="2"/>
        <v>0</v>
      </c>
      <c r="H15" s="314">
        <f t="shared" si="2"/>
        <v>0</v>
      </c>
      <c r="I15" s="314">
        <f t="shared" si="2"/>
        <v>11803.68</v>
      </c>
      <c r="J15" s="314">
        <f t="shared" si="2"/>
        <v>12950.66</v>
      </c>
      <c r="K15" s="314">
        <f t="shared" si="2"/>
        <v>14097.64</v>
      </c>
      <c r="L15" s="314">
        <f t="shared" si="2"/>
        <v>15244.619999999999</v>
      </c>
      <c r="M15" s="314">
        <f t="shared" si="2"/>
        <v>16391.599999999999</v>
      </c>
      <c r="N15" s="314">
        <f t="shared" si="2"/>
        <v>17538.580000000002</v>
      </c>
      <c r="O15" s="314">
        <f t="shared" si="2"/>
        <v>18685.559999999998</v>
      </c>
      <c r="P15" s="314">
        <f t="shared" si="2"/>
        <v>19832.54</v>
      </c>
      <c r="Q15" s="314">
        <f t="shared" si="2"/>
        <v>20979.52</v>
      </c>
      <c r="R15" s="314">
        <f t="shared" si="2"/>
        <v>22126.5</v>
      </c>
      <c r="S15" s="314">
        <f t="shared" ref="S15:Z15" si="3">SUM(S12:S14)</f>
        <v>23273.48</v>
      </c>
      <c r="T15" s="314">
        <f t="shared" si="3"/>
        <v>24420.46</v>
      </c>
      <c r="U15" s="314">
        <f t="shared" si="3"/>
        <v>25567.439999999999</v>
      </c>
      <c r="V15" s="314">
        <f t="shared" si="3"/>
        <v>26714.42</v>
      </c>
      <c r="W15" s="314">
        <f t="shared" si="3"/>
        <v>27861.4</v>
      </c>
      <c r="X15" s="314">
        <f t="shared" si="3"/>
        <v>29008.379999999997</v>
      </c>
      <c r="Y15" s="314">
        <f t="shared" si="3"/>
        <v>30155.360000000001</v>
      </c>
      <c r="Z15" s="350">
        <f t="shared" si="3"/>
        <v>31302.34</v>
      </c>
      <c r="AA15" s="327"/>
      <c r="AB15" s="327"/>
      <c r="AC15" s="327"/>
      <c r="AD15" s="327"/>
      <c r="AE15" s="325"/>
      <c r="AF15" s="325"/>
      <c r="AG15" s="325"/>
    </row>
    <row r="16" spans="1:33" x14ac:dyDescent="0.2">
      <c r="A16" s="329"/>
      <c r="B16" s="330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335"/>
      <c r="AA16" s="327"/>
      <c r="AB16" s="327"/>
      <c r="AC16" s="327"/>
      <c r="AD16" s="327"/>
      <c r="AE16" s="325"/>
      <c r="AF16" s="325"/>
      <c r="AG16" s="325"/>
    </row>
    <row r="17" spans="1:33" x14ac:dyDescent="0.2">
      <c r="A17" s="337" t="s">
        <v>7</v>
      </c>
      <c r="B17" s="338"/>
      <c r="C17" s="351">
        <f t="shared" ref="C17:R17" si="4">+C9-C15</f>
        <v>-8855</v>
      </c>
      <c r="D17" s="351">
        <f t="shared" si="4"/>
        <v>0</v>
      </c>
      <c r="E17" s="351">
        <f t="shared" si="4"/>
        <v>0</v>
      </c>
      <c r="F17" s="351">
        <f t="shared" si="4"/>
        <v>0</v>
      </c>
      <c r="G17" s="351">
        <f t="shared" si="4"/>
        <v>0</v>
      </c>
      <c r="H17" s="351">
        <f t="shared" si="4"/>
        <v>0</v>
      </c>
      <c r="I17" s="351">
        <f t="shared" si="4"/>
        <v>3596.3199999999997</v>
      </c>
      <c r="J17" s="351">
        <f t="shared" si="4"/>
        <v>8099.34</v>
      </c>
      <c r="K17" s="351">
        <f t="shared" si="4"/>
        <v>12602.36</v>
      </c>
      <c r="L17" s="351">
        <f t="shared" si="4"/>
        <v>17105.38</v>
      </c>
      <c r="M17" s="351">
        <f t="shared" si="4"/>
        <v>21608.400000000001</v>
      </c>
      <c r="N17" s="351">
        <f t="shared" si="4"/>
        <v>26111.42</v>
      </c>
      <c r="O17" s="351">
        <f t="shared" si="4"/>
        <v>30614.440000000002</v>
      </c>
      <c r="P17" s="351">
        <f t="shared" si="4"/>
        <v>35117.46</v>
      </c>
      <c r="Q17" s="351">
        <f t="shared" si="4"/>
        <v>39620.479999999996</v>
      </c>
      <c r="R17" s="351">
        <f t="shared" si="4"/>
        <v>44123.5</v>
      </c>
      <c r="S17" s="351">
        <f t="shared" ref="S17:Z17" si="5">+S9-S15</f>
        <v>48626.520000000004</v>
      </c>
      <c r="T17" s="351">
        <f t="shared" si="5"/>
        <v>53129.54</v>
      </c>
      <c r="U17" s="351">
        <f t="shared" si="5"/>
        <v>57632.56</v>
      </c>
      <c r="V17" s="351">
        <f t="shared" si="5"/>
        <v>62135.58</v>
      </c>
      <c r="W17" s="351">
        <f t="shared" si="5"/>
        <v>66638.600000000006</v>
      </c>
      <c r="X17" s="351">
        <f t="shared" si="5"/>
        <v>71141.62</v>
      </c>
      <c r="Y17" s="351">
        <f t="shared" si="5"/>
        <v>75644.639999999999</v>
      </c>
      <c r="Z17" s="351">
        <f t="shared" si="5"/>
        <v>80147.66</v>
      </c>
      <c r="AA17" s="327"/>
      <c r="AB17" s="327"/>
      <c r="AC17" s="327"/>
      <c r="AD17" s="327"/>
      <c r="AE17" s="325"/>
      <c r="AF17" s="325"/>
      <c r="AG17" s="325"/>
    </row>
    <row r="18" spans="1:33" x14ac:dyDescent="0.2">
      <c r="A18" s="337" t="s">
        <v>8</v>
      </c>
      <c r="B18" s="338"/>
      <c r="C18" s="352" t="e">
        <f t="shared" ref="C18:Z18" si="6">+C17/C9</f>
        <v>#DIV/0!</v>
      </c>
      <c r="D18" s="352" t="e">
        <f t="shared" si="6"/>
        <v>#DIV/0!</v>
      </c>
      <c r="E18" s="352" t="e">
        <f t="shared" si="6"/>
        <v>#DIV/0!</v>
      </c>
      <c r="F18" s="352" t="e">
        <f t="shared" si="6"/>
        <v>#DIV/0!</v>
      </c>
      <c r="G18" s="352" t="e">
        <f t="shared" si="6"/>
        <v>#DIV/0!</v>
      </c>
      <c r="H18" s="352" t="e">
        <f t="shared" si="6"/>
        <v>#DIV/0!</v>
      </c>
      <c r="I18" s="352">
        <f t="shared" si="6"/>
        <v>0.23352727272727272</v>
      </c>
      <c r="J18" s="352">
        <f t="shared" si="6"/>
        <v>0.3847667458432304</v>
      </c>
      <c r="K18" s="352">
        <f t="shared" si="6"/>
        <v>0.47199850187265918</v>
      </c>
      <c r="L18" s="352">
        <f t="shared" si="6"/>
        <v>0.52875981452859355</v>
      </c>
      <c r="M18" s="352">
        <f t="shared" si="6"/>
        <v>0.56864210526315795</v>
      </c>
      <c r="N18" s="352">
        <f t="shared" si="6"/>
        <v>0.59819977090492549</v>
      </c>
      <c r="O18" s="352">
        <f t="shared" si="6"/>
        <v>0.62098255578093309</v>
      </c>
      <c r="P18" s="352">
        <f t="shared" si="6"/>
        <v>0.63908025477707009</v>
      </c>
      <c r="Q18" s="352">
        <f t="shared" si="6"/>
        <v>0.65380330033003298</v>
      </c>
      <c r="R18" s="352">
        <f t="shared" si="6"/>
        <v>0.66601509433962269</v>
      </c>
      <c r="S18" s="352">
        <f t="shared" si="6"/>
        <v>0.67630764951321287</v>
      </c>
      <c r="T18" s="352">
        <f t="shared" si="6"/>
        <v>0.68510045132172792</v>
      </c>
      <c r="U18" s="352">
        <f t="shared" si="6"/>
        <v>0.69269903846153846</v>
      </c>
      <c r="V18" s="352">
        <f t="shared" si="6"/>
        <v>0.69933123241418127</v>
      </c>
      <c r="W18" s="352">
        <f t="shared" si="6"/>
        <v>0.70517037037037045</v>
      </c>
      <c r="X18" s="352">
        <f t="shared" si="6"/>
        <v>0.71035067398901641</v>
      </c>
      <c r="Y18" s="352">
        <f t="shared" si="6"/>
        <v>0.71497769376181475</v>
      </c>
      <c r="Z18" s="352">
        <f t="shared" si="6"/>
        <v>0.71913557649170035</v>
      </c>
      <c r="AA18" s="327"/>
      <c r="AB18" s="327"/>
      <c r="AC18" s="327"/>
      <c r="AD18" s="327"/>
      <c r="AE18" s="325"/>
      <c r="AF18" s="325"/>
      <c r="AG18" s="325"/>
    </row>
    <row r="19" spans="1:33" x14ac:dyDescent="0.2">
      <c r="A19" s="329"/>
      <c r="B19" s="330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335"/>
      <c r="AA19" s="327"/>
      <c r="AB19" s="327"/>
      <c r="AC19" s="327"/>
      <c r="AD19" s="327"/>
      <c r="AE19" s="325"/>
      <c r="AF19" s="325"/>
      <c r="AG19" s="325"/>
    </row>
    <row r="20" spans="1:33" x14ac:dyDescent="0.2">
      <c r="A20" s="345" t="s">
        <v>5</v>
      </c>
      <c r="B20" s="347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9"/>
      <c r="AA20" s="327"/>
      <c r="AB20" s="327"/>
      <c r="AC20" s="327"/>
      <c r="AD20" s="327"/>
      <c r="AE20" s="325"/>
      <c r="AF20" s="325"/>
      <c r="AG20" s="325"/>
    </row>
    <row r="21" spans="1:33" x14ac:dyDescent="0.2">
      <c r="A21" s="333" t="s">
        <v>111</v>
      </c>
      <c r="B21" s="330"/>
      <c r="C21" s="312">
        <f>+'5. Salaries'!B21</f>
        <v>10000</v>
      </c>
      <c r="D21" s="312">
        <f>+'5. Salaries'!C21</f>
        <v>10000</v>
      </c>
      <c r="E21" s="312">
        <f>+'5. Salaries'!D21</f>
        <v>10000</v>
      </c>
      <c r="F21" s="312">
        <f>+'5. Salaries'!E21</f>
        <v>10000</v>
      </c>
      <c r="G21" s="312">
        <f>+'5. Salaries'!F21</f>
        <v>10000</v>
      </c>
      <c r="H21" s="312">
        <f>+'5. Salaries'!G21</f>
        <v>10000</v>
      </c>
      <c r="I21" s="312">
        <f>+'5. Salaries'!H21</f>
        <v>10000</v>
      </c>
      <c r="J21" s="312">
        <f>+'5. Salaries'!I21</f>
        <v>10000</v>
      </c>
      <c r="K21" s="312">
        <f>+'5. Salaries'!J21</f>
        <v>10000</v>
      </c>
      <c r="L21" s="312">
        <f>+'5. Salaries'!K21</f>
        <v>10000</v>
      </c>
      <c r="M21" s="312">
        <f>+'5. Salaries'!L21</f>
        <v>10000</v>
      </c>
      <c r="N21" s="312">
        <f>+'5. Salaries'!M21</f>
        <v>10000</v>
      </c>
      <c r="O21" s="312">
        <f>+'5. Salaries'!N21</f>
        <v>10000</v>
      </c>
      <c r="P21" s="312">
        <f>+'5. Salaries'!O21</f>
        <v>10000</v>
      </c>
      <c r="Q21" s="312">
        <f>+'5. Salaries'!P21</f>
        <v>10000</v>
      </c>
      <c r="R21" s="312">
        <f>+'5. Salaries'!Q21</f>
        <v>10000</v>
      </c>
      <c r="S21" s="312">
        <f>+'5. Salaries'!R21</f>
        <v>10000</v>
      </c>
      <c r="T21" s="312">
        <f>+'5. Salaries'!S21</f>
        <v>10000</v>
      </c>
      <c r="U21" s="312">
        <f>+'5. Salaries'!T21</f>
        <v>10000</v>
      </c>
      <c r="V21" s="312">
        <f>+'5. Salaries'!U21</f>
        <v>10000</v>
      </c>
      <c r="W21" s="312">
        <f>+'5. Salaries'!V21</f>
        <v>10000</v>
      </c>
      <c r="X21" s="312">
        <f>+'5. Salaries'!W21</f>
        <v>10000</v>
      </c>
      <c r="Y21" s="312">
        <f>+'5. Salaries'!X21</f>
        <v>10000</v>
      </c>
      <c r="Z21" s="312">
        <f>+'5. Salaries'!Y21</f>
        <v>10000</v>
      </c>
      <c r="AA21" s="327"/>
      <c r="AB21" s="327"/>
      <c r="AC21" s="327"/>
      <c r="AD21" s="327"/>
      <c r="AE21" s="325"/>
      <c r="AF21" s="325"/>
      <c r="AG21" s="325"/>
    </row>
    <row r="22" spans="1:33" x14ac:dyDescent="0.2">
      <c r="A22" s="333" t="s">
        <v>5</v>
      </c>
      <c r="B22" s="336"/>
      <c r="C22" s="313">
        <f>+'6. Expenses'!B49</f>
        <v>0</v>
      </c>
      <c r="D22" s="313">
        <f>+'6. Expenses'!C49</f>
        <v>0</v>
      </c>
      <c r="E22" s="313">
        <f>+'6. Expenses'!D49</f>
        <v>0</v>
      </c>
      <c r="F22" s="313">
        <f>+'6. Expenses'!E49</f>
        <v>0</v>
      </c>
      <c r="G22" s="313">
        <f>+'6. Expenses'!F49</f>
        <v>0</v>
      </c>
      <c r="H22" s="313">
        <f>+'6. Expenses'!G49</f>
        <v>0</v>
      </c>
      <c r="I22" s="313">
        <f>+'6. Expenses'!H49</f>
        <v>0</v>
      </c>
      <c r="J22" s="313">
        <f>+'6. Expenses'!I49</f>
        <v>0</v>
      </c>
      <c r="K22" s="313">
        <f>+'6. Expenses'!J49</f>
        <v>0</v>
      </c>
      <c r="L22" s="313">
        <f>+'6. Expenses'!K49</f>
        <v>0</v>
      </c>
      <c r="M22" s="313">
        <f>+'6. Expenses'!L49</f>
        <v>0</v>
      </c>
      <c r="N22" s="313">
        <f>+'6. Expenses'!M49</f>
        <v>0</v>
      </c>
      <c r="O22" s="313">
        <f>+'6. Expenses'!N49</f>
        <v>0</v>
      </c>
      <c r="P22" s="313">
        <f>+'6. Expenses'!O49</f>
        <v>0</v>
      </c>
      <c r="Q22" s="313">
        <f>+'6. Expenses'!P49</f>
        <v>0</v>
      </c>
      <c r="R22" s="313">
        <f>+'6. Expenses'!Q49</f>
        <v>0</v>
      </c>
      <c r="S22" s="313">
        <f>+'6. Expenses'!R49</f>
        <v>0</v>
      </c>
      <c r="T22" s="313">
        <f>+'6. Expenses'!S49</f>
        <v>0</v>
      </c>
      <c r="U22" s="313">
        <f>+'6. Expenses'!T49</f>
        <v>0</v>
      </c>
      <c r="V22" s="313">
        <f>+'6. Expenses'!U49</f>
        <v>0</v>
      </c>
      <c r="W22" s="313">
        <f>+'6. Expenses'!V49</f>
        <v>0</v>
      </c>
      <c r="X22" s="313">
        <f>+'6. Expenses'!W49</f>
        <v>0</v>
      </c>
      <c r="Y22" s="313">
        <f>+'6. Expenses'!X49</f>
        <v>0</v>
      </c>
      <c r="Z22" s="313">
        <f>+'6. Expenses'!Y49</f>
        <v>0</v>
      </c>
      <c r="AA22" s="327"/>
      <c r="AB22" s="327"/>
      <c r="AC22" s="327"/>
      <c r="AD22" s="327"/>
      <c r="AE22" s="325"/>
      <c r="AF22" s="325"/>
      <c r="AG22" s="325"/>
    </row>
    <row r="23" spans="1:33" x14ac:dyDescent="0.2">
      <c r="A23" s="333" t="s">
        <v>215</v>
      </c>
      <c r="B23" s="336"/>
      <c r="C23" s="313">
        <f>+'1. Capex'!C7</f>
        <v>4958.333333333333</v>
      </c>
      <c r="D23" s="313">
        <f>+C23</f>
        <v>4958.333333333333</v>
      </c>
      <c r="E23" s="313">
        <f t="shared" ref="E23:Z23" si="7">+D23</f>
        <v>4958.333333333333</v>
      </c>
      <c r="F23" s="313">
        <f t="shared" si="7"/>
        <v>4958.333333333333</v>
      </c>
      <c r="G23" s="313">
        <f t="shared" si="7"/>
        <v>4958.333333333333</v>
      </c>
      <c r="H23" s="313">
        <f t="shared" si="7"/>
        <v>4958.333333333333</v>
      </c>
      <c r="I23" s="313">
        <f t="shared" si="7"/>
        <v>4958.333333333333</v>
      </c>
      <c r="J23" s="313">
        <f t="shared" si="7"/>
        <v>4958.333333333333</v>
      </c>
      <c r="K23" s="313">
        <f t="shared" si="7"/>
        <v>4958.333333333333</v>
      </c>
      <c r="L23" s="313">
        <f t="shared" si="7"/>
        <v>4958.333333333333</v>
      </c>
      <c r="M23" s="313">
        <f t="shared" si="7"/>
        <v>4958.333333333333</v>
      </c>
      <c r="N23" s="313">
        <f t="shared" si="7"/>
        <v>4958.333333333333</v>
      </c>
      <c r="O23" s="313">
        <f t="shared" si="7"/>
        <v>4958.333333333333</v>
      </c>
      <c r="P23" s="313">
        <f t="shared" si="7"/>
        <v>4958.333333333333</v>
      </c>
      <c r="Q23" s="313">
        <f t="shared" si="7"/>
        <v>4958.333333333333</v>
      </c>
      <c r="R23" s="313">
        <f t="shared" si="7"/>
        <v>4958.333333333333</v>
      </c>
      <c r="S23" s="313">
        <f t="shared" si="7"/>
        <v>4958.333333333333</v>
      </c>
      <c r="T23" s="313">
        <f t="shared" si="7"/>
        <v>4958.333333333333</v>
      </c>
      <c r="U23" s="313">
        <f t="shared" si="7"/>
        <v>4958.333333333333</v>
      </c>
      <c r="V23" s="313">
        <f t="shared" si="7"/>
        <v>4958.333333333333</v>
      </c>
      <c r="W23" s="313">
        <f t="shared" si="7"/>
        <v>4958.333333333333</v>
      </c>
      <c r="X23" s="313">
        <f t="shared" si="7"/>
        <v>4958.333333333333</v>
      </c>
      <c r="Y23" s="313">
        <f t="shared" si="7"/>
        <v>4958.333333333333</v>
      </c>
      <c r="Z23" s="313">
        <f t="shared" si="7"/>
        <v>4958.333333333333</v>
      </c>
      <c r="AA23" s="327"/>
      <c r="AB23" s="327"/>
      <c r="AC23" s="327"/>
      <c r="AD23" s="327"/>
      <c r="AE23" s="325"/>
      <c r="AF23" s="325"/>
      <c r="AG23" s="325"/>
    </row>
    <row r="24" spans="1:33" x14ac:dyDescent="0.2">
      <c r="A24" s="333" t="s">
        <v>216</v>
      </c>
      <c r="B24" s="336"/>
      <c r="C24" s="313">
        <f>+'1. Capex'!C5</f>
        <v>892.5</v>
      </c>
      <c r="D24" s="313">
        <f>+C24</f>
        <v>892.5</v>
      </c>
      <c r="E24" s="313">
        <f t="shared" ref="E24:Z25" si="8">+D24</f>
        <v>892.5</v>
      </c>
      <c r="F24" s="313">
        <f t="shared" si="8"/>
        <v>892.5</v>
      </c>
      <c r="G24" s="313">
        <f t="shared" si="8"/>
        <v>892.5</v>
      </c>
      <c r="H24" s="313">
        <f t="shared" si="8"/>
        <v>892.5</v>
      </c>
      <c r="I24" s="313">
        <f t="shared" si="8"/>
        <v>892.5</v>
      </c>
      <c r="J24" s="313">
        <f t="shared" si="8"/>
        <v>892.5</v>
      </c>
      <c r="K24" s="313">
        <f t="shared" si="8"/>
        <v>892.5</v>
      </c>
      <c r="L24" s="313">
        <f t="shared" si="8"/>
        <v>892.5</v>
      </c>
      <c r="M24" s="313">
        <f t="shared" si="8"/>
        <v>892.5</v>
      </c>
      <c r="N24" s="313">
        <f t="shared" si="8"/>
        <v>892.5</v>
      </c>
      <c r="O24" s="313">
        <f t="shared" si="8"/>
        <v>892.5</v>
      </c>
      <c r="P24" s="313">
        <f t="shared" si="8"/>
        <v>892.5</v>
      </c>
      <c r="Q24" s="313">
        <f t="shared" si="8"/>
        <v>892.5</v>
      </c>
      <c r="R24" s="313">
        <f t="shared" si="8"/>
        <v>892.5</v>
      </c>
      <c r="S24" s="313">
        <f t="shared" si="8"/>
        <v>892.5</v>
      </c>
      <c r="T24" s="313">
        <f t="shared" si="8"/>
        <v>892.5</v>
      </c>
      <c r="U24" s="313">
        <f t="shared" si="8"/>
        <v>892.5</v>
      </c>
      <c r="V24" s="313">
        <f t="shared" si="8"/>
        <v>892.5</v>
      </c>
      <c r="W24" s="313">
        <f t="shared" si="8"/>
        <v>892.5</v>
      </c>
      <c r="X24" s="313">
        <f t="shared" si="8"/>
        <v>892.5</v>
      </c>
      <c r="Y24" s="313">
        <f t="shared" si="8"/>
        <v>892.5</v>
      </c>
      <c r="Z24" s="313">
        <f t="shared" si="8"/>
        <v>892.5</v>
      </c>
      <c r="AA24" s="327"/>
      <c r="AB24" s="327"/>
      <c r="AC24" s="327"/>
      <c r="AD24" s="327"/>
      <c r="AE24" s="325"/>
      <c r="AF24" s="325"/>
      <c r="AG24" s="325"/>
    </row>
    <row r="25" spans="1:33" x14ac:dyDescent="0.2">
      <c r="A25" s="333" t="s">
        <v>300</v>
      </c>
      <c r="B25" s="336"/>
      <c r="C25" s="313">
        <f>+'8. Cash Requirement'!B24</f>
        <v>5199.7992756291205</v>
      </c>
      <c r="D25" s="313">
        <f>+C25</f>
        <v>5199.7992756291205</v>
      </c>
      <c r="E25" s="313">
        <f t="shared" si="8"/>
        <v>5199.7992756291205</v>
      </c>
      <c r="F25" s="313">
        <f t="shared" si="8"/>
        <v>5199.7992756291205</v>
      </c>
      <c r="G25" s="313">
        <f t="shared" si="8"/>
        <v>5199.7992756291205</v>
      </c>
      <c r="H25" s="313">
        <f t="shared" si="8"/>
        <v>5199.7992756291205</v>
      </c>
      <c r="I25" s="313">
        <f t="shared" si="8"/>
        <v>5199.7992756291205</v>
      </c>
      <c r="J25" s="313">
        <f t="shared" si="8"/>
        <v>5199.7992756291205</v>
      </c>
      <c r="K25" s="313">
        <f t="shared" si="8"/>
        <v>5199.7992756291205</v>
      </c>
      <c r="L25" s="313">
        <f t="shared" si="8"/>
        <v>5199.7992756291205</v>
      </c>
      <c r="M25" s="313">
        <f t="shared" si="8"/>
        <v>5199.7992756291205</v>
      </c>
      <c r="N25" s="313">
        <f t="shared" si="8"/>
        <v>5199.7992756291205</v>
      </c>
      <c r="O25" s="313">
        <f t="shared" si="8"/>
        <v>5199.7992756291205</v>
      </c>
      <c r="P25" s="313">
        <f t="shared" si="8"/>
        <v>5199.7992756291205</v>
      </c>
      <c r="Q25" s="313">
        <f t="shared" si="8"/>
        <v>5199.7992756291205</v>
      </c>
      <c r="R25" s="313">
        <f t="shared" si="8"/>
        <v>5199.7992756291205</v>
      </c>
      <c r="S25" s="313">
        <f t="shared" si="8"/>
        <v>5199.7992756291205</v>
      </c>
      <c r="T25" s="313">
        <f t="shared" si="8"/>
        <v>5199.7992756291205</v>
      </c>
      <c r="U25" s="313">
        <f t="shared" si="8"/>
        <v>5199.7992756291205</v>
      </c>
      <c r="V25" s="313">
        <f t="shared" si="8"/>
        <v>5199.7992756291205</v>
      </c>
      <c r="W25" s="313">
        <f t="shared" si="8"/>
        <v>5199.7992756291205</v>
      </c>
      <c r="X25" s="313">
        <f t="shared" si="8"/>
        <v>5199.7992756291205</v>
      </c>
      <c r="Y25" s="313">
        <f t="shared" si="8"/>
        <v>5199.7992756291205</v>
      </c>
      <c r="Z25" s="313">
        <f t="shared" si="8"/>
        <v>5199.7992756291205</v>
      </c>
      <c r="AA25" s="327"/>
      <c r="AB25" s="327"/>
      <c r="AC25" s="327"/>
      <c r="AD25" s="327"/>
      <c r="AE25" s="325"/>
      <c r="AF25" s="325"/>
      <c r="AG25" s="325"/>
    </row>
    <row r="26" spans="1:33" x14ac:dyDescent="0.2">
      <c r="A26" s="333" t="s">
        <v>122</v>
      </c>
      <c r="B26" s="330"/>
      <c r="C26" s="313">
        <f>+'Capex Costs'!B21</f>
        <v>4166.666666666667</v>
      </c>
      <c r="D26" s="313">
        <f>+'Capex Costs'!C21</f>
        <v>4166.666666666667</v>
      </c>
      <c r="E26" s="313">
        <f>+'Capex Costs'!D21</f>
        <v>4166.666666666667</v>
      </c>
      <c r="F26" s="313">
        <f>+'Capex Costs'!E21</f>
        <v>4166.666666666667</v>
      </c>
      <c r="G26" s="313">
        <f>+'Capex Costs'!F21</f>
        <v>4166.666666666667</v>
      </c>
      <c r="H26" s="313">
        <f>+'Capex Costs'!G21</f>
        <v>4166.666666666667</v>
      </c>
      <c r="I26" s="313">
        <f>+'Capex Costs'!H21</f>
        <v>4166.666666666667</v>
      </c>
      <c r="J26" s="313">
        <f>+'Capex Costs'!I21</f>
        <v>4166.666666666667</v>
      </c>
      <c r="K26" s="313">
        <f>+'Capex Costs'!J21</f>
        <v>4166.666666666667</v>
      </c>
      <c r="L26" s="313">
        <f>+'Capex Costs'!K21</f>
        <v>4166.666666666667</v>
      </c>
      <c r="M26" s="313">
        <f>+'Capex Costs'!L21</f>
        <v>4166.666666666667</v>
      </c>
      <c r="N26" s="313">
        <f>+'Capex Costs'!M21</f>
        <v>4166.666666666667</v>
      </c>
      <c r="O26" s="313">
        <f>+'Capex Costs'!N21</f>
        <v>4166.666666666667</v>
      </c>
      <c r="P26" s="313">
        <f>+'Capex Costs'!O21</f>
        <v>4166.666666666667</v>
      </c>
      <c r="Q26" s="313">
        <f>+'Capex Costs'!P21</f>
        <v>4166.666666666667</v>
      </c>
      <c r="R26" s="313">
        <f>+'Capex Costs'!Q21</f>
        <v>4166.666666666667</v>
      </c>
      <c r="S26" s="313">
        <f>+'Capex Costs'!R21</f>
        <v>4166.666666666667</v>
      </c>
      <c r="T26" s="313">
        <f>+'Capex Costs'!S21</f>
        <v>4166.666666666667</v>
      </c>
      <c r="U26" s="313">
        <f>+'Capex Costs'!T21</f>
        <v>4166.666666666667</v>
      </c>
      <c r="V26" s="313">
        <f>+'Capex Costs'!U21</f>
        <v>4166.666666666667</v>
      </c>
      <c r="W26" s="313">
        <f>+'Capex Costs'!V21</f>
        <v>4166.666666666667</v>
      </c>
      <c r="X26" s="313">
        <f>+'Capex Costs'!W21</f>
        <v>4166.666666666667</v>
      </c>
      <c r="Y26" s="313">
        <f>+'Capex Costs'!X21</f>
        <v>4166.666666666667</v>
      </c>
      <c r="Z26" s="313">
        <f>+'Capex Costs'!Y21</f>
        <v>4166.666666666667</v>
      </c>
      <c r="AA26" s="327"/>
      <c r="AB26" s="327"/>
      <c r="AC26" s="327"/>
      <c r="AD26" s="327"/>
      <c r="AE26" s="325"/>
      <c r="AF26" s="325"/>
      <c r="AG26" s="325"/>
    </row>
    <row r="27" spans="1:33" x14ac:dyDescent="0.2">
      <c r="A27" s="334" t="s">
        <v>157</v>
      </c>
      <c r="B27" s="330"/>
      <c r="C27" s="314">
        <f t="shared" ref="C27:Z27" si="9">SUM(C21:C26)</f>
        <v>25217.299275629121</v>
      </c>
      <c r="D27" s="314">
        <f t="shared" si="9"/>
        <v>25217.299275629121</v>
      </c>
      <c r="E27" s="314">
        <f t="shared" si="9"/>
        <v>25217.299275629121</v>
      </c>
      <c r="F27" s="314">
        <f t="shared" si="9"/>
        <v>25217.299275629121</v>
      </c>
      <c r="G27" s="314">
        <f t="shared" si="9"/>
        <v>25217.299275629121</v>
      </c>
      <c r="H27" s="314">
        <f t="shared" si="9"/>
        <v>25217.299275629121</v>
      </c>
      <c r="I27" s="314">
        <f t="shared" si="9"/>
        <v>25217.299275629121</v>
      </c>
      <c r="J27" s="314">
        <f t="shared" si="9"/>
        <v>25217.299275629121</v>
      </c>
      <c r="K27" s="314">
        <f t="shared" si="9"/>
        <v>25217.299275629121</v>
      </c>
      <c r="L27" s="314">
        <f t="shared" si="9"/>
        <v>25217.299275629121</v>
      </c>
      <c r="M27" s="314">
        <f t="shared" si="9"/>
        <v>25217.299275629121</v>
      </c>
      <c r="N27" s="314">
        <f t="shared" si="9"/>
        <v>25217.299275629121</v>
      </c>
      <c r="O27" s="314">
        <f t="shared" si="9"/>
        <v>25217.299275629121</v>
      </c>
      <c r="P27" s="314">
        <f t="shared" si="9"/>
        <v>25217.299275629121</v>
      </c>
      <c r="Q27" s="314">
        <f t="shared" si="9"/>
        <v>25217.299275629121</v>
      </c>
      <c r="R27" s="314">
        <f t="shared" si="9"/>
        <v>25217.299275629121</v>
      </c>
      <c r="S27" s="314">
        <f t="shared" si="9"/>
        <v>25217.299275629121</v>
      </c>
      <c r="T27" s="314">
        <f t="shared" si="9"/>
        <v>25217.299275629121</v>
      </c>
      <c r="U27" s="314">
        <f t="shared" si="9"/>
        <v>25217.299275629121</v>
      </c>
      <c r="V27" s="314">
        <f t="shared" si="9"/>
        <v>25217.299275629121</v>
      </c>
      <c r="W27" s="314">
        <f t="shared" si="9"/>
        <v>25217.299275629121</v>
      </c>
      <c r="X27" s="314">
        <f t="shared" si="9"/>
        <v>25217.299275629121</v>
      </c>
      <c r="Y27" s="314">
        <f t="shared" si="9"/>
        <v>25217.299275629121</v>
      </c>
      <c r="Z27" s="314">
        <f t="shared" si="9"/>
        <v>25217.299275629121</v>
      </c>
      <c r="AA27" s="327"/>
      <c r="AB27" s="327"/>
      <c r="AC27" s="327"/>
      <c r="AD27" s="327"/>
      <c r="AE27" s="325"/>
      <c r="AF27" s="325"/>
      <c r="AG27" s="325"/>
    </row>
    <row r="28" spans="1:33" x14ac:dyDescent="0.2">
      <c r="A28" s="333"/>
      <c r="B28" s="330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339"/>
      <c r="U28" s="339"/>
      <c r="V28" s="339"/>
      <c r="W28" s="339"/>
      <c r="X28" s="339"/>
      <c r="Y28" s="339"/>
      <c r="Z28" s="340"/>
      <c r="AA28" s="327"/>
      <c r="AB28" s="327"/>
      <c r="AC28" s="327"/>
      <c r="AD28" s="327"/>
      <c r="AE28" s="325"/>
      <c r="AF28" s="325"/>
      <c r="AG28" s="325"/>
    </row>
    <row r="29" spans="1:33" x14ac:dyDescent="0.2">
      <c r="A29" s="355" t="s">
        <v>159</v>
      </c>
      <c r="B29" s="332"/>
      <c r="C29" s="353">
        <f t="shared" ref="C29:Z29" si="10">+C17-C27</f>
        <v>-34072.299275629121</v>
      </c>
      <c r="D29" s="353">
        <f t="shared" si="10"/>
        <v>-25217.299275629121</v>
      </c>
      <c r="E29" s="353">
        <f t="shared" si="10"/>
        <v>-25217.299275629121</v>
      </c>
      <c r="F29" s="353">
        <f t="shared" si="10"/>
        <v>-25217.299275629121</v>
      </c>
      <c r="G29" s="353">
        <f t="shared" si="10"/>
        <v>-25217.299275629121</v>
      </c>
      <c r="H29" s="353">
        <f t="shared" si="10"/>
        <v>-25217.299275629121</v>
      </c>
      <c r="I29" s="353">
        <f t="shared" si="10"/>
        <v>-21620.979275629121</v>
      </c>
      <c r="J29" s="353">
        <f t="shared" si="10"/>
        <v>-17117.95927562912</v>
      </c>
      <c r="K29" s="353">
        <f t="shared" si="10"/>
        <v>-12614.93927562912</v>
      </c>
      <c r="L29" s="353">
        <f t="shared" si="10"/>
        <v>-8111.9192756291195</v>
      </c>
      <c r="M29" s="353">
        <f t="shared" si="10"/>
        <v>-3608.8992756291191</v>
      </c>
      <c r="N29" s="353">
        <f t="shared" si="10"/>
        <v>894.12072437087772</v>
      </c>
      <c r="O29" s="353">
        <f t="shared" si="10"/>
        <v>5397.1407243708818</v>
      </c>
      <c r="P29" s="353">
        <f t="shared" si="10"/>
        <v>9900.1607243708786</v>
      </c>
      <c r="Q29" s="353">
        <f t="shared" si="10"/>
        <v>14403.180724370875</v>
      </c>
      <c r="R29" s="353">
        <f t="shared" si="10"/>
        <v>18906.200724370879</v>
      </c>
      <c r="S29" s="353">
        <f t="shared" si="10"/>
        <v>23409.220724370884</v>
      </c>
      <c r="T29" s="353">
        <f t="shared" si="10"/>
        <v>27912.24072437088</v>
      </c>
      <c r="U29" s="353">
        <f t="shared" si="10"/>
        <v>32415.260724370877</v>
      </c>
      <c r="V29" s="353">
        <f t="shared" si="10"/>
        <v>36918.280724370881</v>
      </c>
      <c r="W29" s="353">
        <f t="shared" si="10"/>
        <v>41421.300724370885</v>
      </c>
      <c r="X29" s="353">
        <f t="shared" si="10"/>
        <v>45924.320724370875</v>
      </c>
      <c r="Y29" s="353">
        <f t="shared" si="10"/>
        <v>50427.340724370879</v>
      </c>
      <c r="Z29" s="353">
        <f t="shared" si="10"/>
        <v>54930.360724370883</v>
      </c>
      <c r="AA29" s="341"/>
      <c r="AB29" s="341"/>
      <c r="AC29" s="341"/>
      <c r="AD29" s="341"/>
      <c r="AE29" s="342"/>
      <c r="AF29" s="342"/>
      <c r="AG29" s="342"/>
    </row>
    <row r="30" spans="1:33" x14ac:dyDescent="0.2">
      <c r="A30" s="333" t="s">
        <v>158</v>
      </c>
      <c r="B30" s="330"/>
      <c r="C30" s="354">
        <f>+C29</f>
        <v>-34072.299275629121</v>
      </c>
      <c r="D30" s="354">
        <f>+D29+C30</f>
        <v>-59289.598551258241</v>
      </c>
      <c r="E30" s="354">
        <f t="shared" ref="E30:Z30" si="11">+E29+D30</f>
        <v>-84506.897826887362</v>
      </c>
      <c r="F30" s="354">
        <f t="shared" si="11"/>
        <v>-109724.19710251648</v>
      </c>
      <c r="G30" s="354">
        <f t="shared" si="11"/>
        <v>-134941.49637814559</v>
      </c>
      <c r="H30" s="354">
        <f t="shared" si="11"/>
        <v>-160158.79565377469</v>
      </c>
      <c r="I30" s="354">
        <f t="shared" si="11"/>
        <v>-181779.77492940382</v>
      </c>
      <c r="J30" s="354">
        <f t="shared" si="11"/>
        <v>-198897.73420503293</v>
      </c>
      <c r="K30" s="354">
        <f t="shared" si="11"/>
        <v>-211512.67348066205</v>
      </c>
      <c r="L30" s="354">
        <f t="shared" si="11"/>
        <v>-219624.59275629118</v>
      </c>
      <c r="M30" s="354">
        <f t="shared" si="11"/>
        <v>-223233.49203192029</v>
      </c>
      <c r="N30" s="354">
        <f t="shared" si="11"/>
        <v>-222339.37130754942</v>
      </c>
      <c r="O30" s="354">
        <f t="shared" si="11"/>
        <v>-216942.23058317852</v>
      </c>
      <c r="P30" s="354">
        <f t="shared" si="11"/>
        <v>-207042.06985880763</v>
      </c>
      <c r="Q30" s="354">
        <f t="shared" si="11"/>
        <v>-192638.88913443676</v>
      </c>
      <c r="R30" s="354">
        <f t="shared" si="11"/>
        <v>-173732.68841006589</v>
      </c>
      <c r="S30" s="354">
        <f t="shared" si="11"/>
        <v>-150323.46768569501</v>
      </c>
      <c r="T30" s="354">
        <f t="shared" si="11"/>
        <v>-122411.22696132414</v>
      </c>
      <c r="U30" s="354">
        <f t="shared" si="11"/>
        <v>-89995.96623695326</v>
      </c>
      <c r="V30" s="354">
        <f t="shared" si="11"/>
        <v>-53077.685512582379</v>
      </c>
      <c r="W30" s="354">
        <f t="shared" si="11"/>
        <v>-11656.384788211493</v>
      </c>
      <c r="X30" s="354">
        <f t="shared" si="11"/>
        <v>34267.935936159382</v>
      </c>
      <c r="Y30" s="354">
        <f t="shared" si="11"/>
        <v>84695.27666053026</v>
      </c>
      <c r="Z30" s="354">
        <f t="shared" si="11"/>
        <v>139625.63738490114</v>
      </c>
      <c r="AA30" s="327"/>
      <c r="AB30" s="327"/>
      <c r="AC30" s="327"/>
      <c r="AD30" s="327"/>
      <c r="AE30" s="325"/>
      <c r="AF30" s="325"/>
      <c r="AG30" s="325"/>
    </row>
    <row r="31" spans="1:33" x14ac:dyDescent="0.2">
      <c r="A31" s="329"/>
      <c r="B31" s="330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339"/>
      <c r="U31" s="339"/>
      <c r="V31" s="339"/>
      <c r="W31" s="339"/>
      <c r="X31" s="339"/>
      <c r="Y31" s="339"/>
      <c r="Z31" s="340"/>
      <c r="AA31" s="327"/>
      <c r="AB31" s="327"/>
      <c r="AC31" s="327"/>
      <c r="AD31" s="327"/>
      <c r="AE31" s="325"/>
      <c r="AF31" s="325"/>
      <c r="AG31" s="325"/>
    </row>
    <row r="32" spans="1:33" x14ac:dyDescent="0.2">
      <c r="A32" s="325"/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7"/>
      <c r="AB32" s="327"/>
      <c r="AC32" s="327"/>
      <c r="AD32" s="327"/>
      <c r="AE32" s="325"/>
      <c r="AF32" s="325"/>
      <c r="AG32" s="325"/>
    </row>
    <row r="33" spans="1:33" x14ac:dyDescent="0.2">
      <c r="A33" s="325"/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7"/>
      <c r="AB33" s="327"/>
      <c r="AC33" s="327"/>
      <c r="AD33" s="327"/>
      <c r="AE33" s="325"/>
      <c r="AF33" s="325"/>
      <c r="AG33" s="325"/>
    </row>
    <row r="34" spans="1:33" x14ac:dyDescent="0.2">
      <c r="A34" s="325"/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5"/>
      <c r="Z34" s="325"/>
      <c r="AA34" s="327"/>
      <c r="AB34" s="327"/>
      <c r="AC34" s="327"/>
      <c r="AD34" s="327"/>
      <c r="AE34" s="325"/>
      <c r="AF34" s="325"/>
      <c r="AG34" s="325"/>
    </row>
    <row r="35" spans="1:33" x14ac:dyDescent="0.2">
      <c r="A35" s="325"/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7"/>
      <c r="AB35" s="327"/>
      <c r="AC35" s="327"/>
      <c r="AD35" s="327"/>
      <c r="AE35" s="325"/>
      <c r="AF35" s="325"/>
      <c r="AG35" s="325"/>
    </row>
    <row r="36" spans="1:33" x14ac:dyDescent="0.2">
      <c r="A36" s="325"/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7"/>
      <c r="AB36" s="327"/>
      <c r="AC36" s="327"/>
      <c r="AD36" s="327"/>
      <c r="AE36" s="325"/>
      <c r="AF36" s="325"/>
      <c r="AG36" s="325"/>
    </row>
    <row r="37" spans="1:33" x14ac:dyDescent="0.2">
      <c r="A37" s="325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7"/>
      <c r="AB37" s="327"/>
      <c r="AC37" s="327"/>
      <c r="AD37" s="327"/>
      <c r="AE37" s="325"/>
      <c r="AF37" s="325"/>
      <c r="AG37" s="325"/>
    </row>
    <row r="38" spans="1:33" x14ac:dyDescent="0.2">
      <c r="A38" s="325"/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7"/>
      <c r="AB38" s="327"/>
      <c r="AC38" s="327"/>
      <c r="AD38" s="327"/>
      <c r="AE38" s="325"/>
      <c r="AF38" s="325"/>
      <c r="AG38" s="325"/>
    </row>
    <row r="39" spans="1:33" x14ac:dyDescent="0.2">
      <c r="A39" s="325"/>
      <c r="B39" s="325"/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7"/>
      <c r="AB39" s="327"/>
      <c r="AC39" s="327"/>
      <c r="AD39" s="327"/>
      <c r="AE39" s="325"/>
      <c r="AF39" s="325"/>
      <c r="AG39" s="325"/>
    </row>
    <row r="40" spans="1:33" x14ac:dyDescent="0.2">
      <c r="A40" s="325"/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7"/>
      <c r="AB40" s="327"/>
      <c r="AC40" s="327"/>
      <c r="AD40" s="327"/>
      <c r="AE40" s="325"/>
      <c r="AF40" s="325"/>
      <c r="AG40" s="325"/>
    </row>
    <row r="41" spans="1:33" x14ac:dyDescent="0.2">
      <c r="A41" s="325"/>
      <c r="B41" s="325"/>
      <c r="C41" s="325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7"/>
      <c r="AB41" s="327"/>
      <c r="AC41" s="327"/>
      <c r="AD41" s="327"/>
      <c r="AE41" s="325"/>
      <c r="AF41" s="325"/>
      <c r="AG41" s="325"/>
    </row>
    <row r="42" spans="1:33" x14ac:dyDescent="0.2">
      <c r="A42" s="325"/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5"/>
      <c r="X42" s="325"/>
      <c r="Y42" s="325"/>
      <c r="Z42" s="325"/>
      <c r="AA42" s="327"/>
      <c r="AB42" s="327"/>
      <c r="AC42" s="327"/>
      <c r="AD42" s="327"/>
      <c r="AE42" s="325"/>
      <c r="AF42" s="325"/>
      <c r="AG42" s="325"/>
    </row>
    <row r="43" spans="1:33" x14ac:dyDescent="0.2">
      <c r="A43" s="325"/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5"/>
      <c r="X43" s="325"/>
      <c r="Y43" s="325"/>
      <c r="Z43" s="325"/>
      <c r="AA43" s="327"/>
      <c r="AB43" s="327"/>
      <c r="AC43" s="327"/>
      <c r="AD43" s="327"/>
      <c r="AE43" s="325"/>
      <c r="AF43" s="325"/>
      <c r="AG43" s="325"/>
    </row>
    <row r="44" spans="1:33" x14ac:dyDescent="0.2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7"/>
      <c r="AB44" s="327"/>
      <c r="AC44" s="327"/>
      <c r="AD44" s="327"/>
      <c r="AE44" s="325"/>
      <c r="AF44" s="325"/>
      <c r="AG44" s="325"/>
    </row>
    <row r="45" spans="1:33" x14ac:dyDescent="0.2">
      <c r="A45" s="325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7"/>
      <c r="AB45" s="327"/>
      <c r="AC45" s="327"/>
      <c r="AD45" s="327"/>
      <c r="AE45" s="325"/>
      <c r="AF45" s="325"/>
      <c r="AG45" s="325"/>
    </row>
    <row r="46" spans="1:33" x14ac:dyDescent="0.2">
      <c r="A46" s="325"/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7"/>
      <c r="AB46" s="327"/>
      <c r="AC46" s="327"/>
      <c r="AD46" s="327"/>
      <c r="AE46" s="325"/>
      <c r="AF46" s="325"/>
      <c r="AG46" s="325"/>
    </row>
    <row r="47" spans="1:33" x14ac:dyDescent="0.2">
      <c r="A47" s="325"/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7"/>
      <c r="AB47" s="327"/>
      <c r="AC47" s="327"/>
      <c r="AD47" s="327"/>
      <c r="AE47" s="325"/>
      <c r="AF47" s="325"/>
      <c r="AG47" s="325"/>
    </row>
    <row r="48" spans="1:33" x14ac:dyDescent="0.2">
      <c r="A48" s="325"/>
      <c r="B48" s="325"/>
      <c r="C48" s="325"/>
      <c r="D48" s="325"/>
      <c r="E48" s="325"/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5"/>
      <c r="U48" s="325"/>
      <c r="V48" s="325"/>
      <c r="W48" s="325"/>
      <c r="X48" s="325"/>
      <c r="Y48" s="325"/>
      <c r="Z48" s="325"/>
      <c r="AA48" s="327"/>
      <c r="AB48" s="327"/>
      <c r="AC48" s="327"/>
      <c r="AD48" s="327"/>
      <c r="AE48" s="325"/>
      <c r="AF48" s="325"/>
      <c r="AG48" s="325"/>
    </row>
    <row r="49" spans="1:33" x14ac:dyDescent="0.2">
      <c r="A49" s="325"/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7"/>
      <c r="AB49" s="327"/>
      <c r="AC49" s="327"/>
      <c r="AD49" s="327"/>
      <c r="AE49" s="325"/>
      <c r="AF49" s="325"/>
      <c r="AG49" s="325"/>
    </row>
    <row r="50" spans="1:33" x14ac:dyDescent="0.2">
      <c r="A50" s="325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7"/>
      <c r="AB50" s="327"/>
      <c r="AC50" s="327"/>
      <c r="AD50" s="327"/>
      <c r="AE50" s="325"/>
      <c r="AF50" s="325"/>
      <c r="AG50" s="325"/>
    </row>
    <row r="51" spans="1:33" x14ac:dyDescent="0.2">
      <c r="A51" s="325"/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7"/>
      <c r="AB51" s="327"/>
      <c r="AC51" s="327"/>
      <c r="AD51" s="327"/>
      <c r="AE51" s="325"/>
      <c r="AF51" s="325"/>
      <c r="AG51" s="325"/>
    </row>
    <row r="52" spans="1:33" x14ac:dyDescent="0.2">
      <c r="A52" s="325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7"/>
      <c r="AB52" s="327"/>
      <c r="AC52" s="327"/>
      <c r="AD52" s="327"/>
      <c r="AE52" s="325"/>
      <c r="AF52" s="325"/>
      <c r="AG52" s="325"/>
    </row>
    <row r="53" spans="1:33" x14ac:dyDescent="0.2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7"/>
      <c r="AB53" s="327"/>
      <c r="AC53" s="327"/>
      <c r="AD53" s="327"/>
      <c r="AE53" s="325"/>
      <c r="AF53" s="325"/>
      <c r="AG53" s="325"/>
    </row>
    <row r="54" spans="1:33" x14ac:dyDescent="0.2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7"/>
      <c r="AB54" s="327"/>
      <c r="AC54" s="327"/>
      <c r="AD54" s="327"/>
      <c r="AE54" s="325"/>
      <c r="AF54" s="325"/>
      <c r="AG54" s="325"/>
    </row>
    <row r="55" spans="1:33" x14ac:dyDescent="0.2">
      <c r="A55" s="325"/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7"/>
      <c r="AB55" s="327"/>
      <c r="AC55" s="327"/>
      <c r="AD55" s="327"/>
      <c r="AE55" s="325"/>
      <c r="AF55" s="325"/>
      <c r="AG55" s="325"/>
    </row>
    <row r="56" spans="1:33" x14ac:dyDescent="0.2">
      <c r="A56" s="325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325"/>
      <c r="Y56" s="325"/>
      <c r="Z56" s="325"/>
      <c r="AA56" s="327"/>
      <c r="AB56" s="327"/>
      <c r="AC56" s="327"/>
      <c r="AD56" s="327"/>
      <c r="AE56" s="325"/>
      <c r="AF56" s="325"/>
      <c r="AG56" s="325"/>
    </row>
    <row r="57" spans="1:33" x14ac:dyDescent="0.2">
      <c r="A57" s="325"/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7"/>
      <c r="AB57" s="327"/>
      <c r="AC57" s="327"/>
      <c r="AD57" s="327"/>
      <c r="AE57" s="325"/>
      <c r="AF57" s="325"/>
      <c r="AG57" s="325"/>
    </row>
    <row r="58" spans="1:33" x14ac:dyDescent="0.2">
      <c r="A58" s="325"/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7"/>
      <c r="AB58" s="327"/>
      <c r="AC58" s="327"/>
      <c r="AD58" s="327"/>
      <c r="AE58" s="325"/>
      <c r="AF58" s="325"/>
      <c r="AG58" s="325"/>
    </row>
    <row r="59" spans="1:33" x14ac:dyDescent="0.2">
      <c r="A59" s="325"/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7"/>
      <c r="AB59" s="327"/>
      <c r="AC59" s="327"/>
      <c r="AD59" s="327"/>
      <c r="AE59" s="325"/>
      <c r="AF59" s="325"/>
      <c r="AG59" s="325"/>
    </row>
    <row r="60" spans="1:33" x14ac:dyDescent="0.2">
      <c r="A60" s="325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5"/>
      <c r="X60" s="325"/>
      <c r="Y60" s="325"/>
      <c r="Z60" s="325"/>
      <c r="AA60" s="327"/>
      <c r="AB60" s="327"/>
      <c r="AC60" s="327"/>
      <c r="AD60" s="327"/>
      <c r="AE60" s="325"/>
      <c r="AF60" s="325"/>
      <c r="AG60" s="325"/>
    </row>
    <row r="61" spans="1:33" x14ac:dyDescent="0.2">
      <c r="A61" s="325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7"/>
      <c r="AB61" s="327"/>
      <c r="AC61" s="327"/>
      <c r="AD61" s="327"/>
      <c r="AE61" s="325"/>
      <c r="AF61" s="325"/>
      <c r="AG61" s="325"/>
    </row>
    <row r="62" spans="1:33" x14ac:dyDescent="0.2">
      <c r="A62" s="325"/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7"/>
      <c r="AB62" s="327"/>
      <c r="AC62" s="327"/>
      <c r="AD62" s="327"/>
      <c r="AE62" s="325"/>
      <c r="AF62" s="325"/>
      <c r="AG62" s="325"/>
    </row>
    <row r="63" spans="1:33" x14ac:dyDescent="0.2">
      <c r="A63" s="325"/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5"/>
      <c r="U63" s="325"/>
      <c r="V63" s="325"/>
      <c r="W63" s="325"/>
      <c r="X63" s="325"/>
      <c r="Y63" s="325"/>
      <c r="Z63" s="325"/>
      <c r="AA63" s="327"/>
      <c r="AB63" s="327"/>
      <c r="AC63" s="327"/>
      <c r="AD63" s="327"/>
      <c r="AE63" s="325"/>
      <c r="AF63" s="325"/>
      <c r="AG63" s="325"/>
    </row>
    <row r="64" spans="1:33" x14ac:dyDescent="0.2">
      <c r="A64" s="325"/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7"/>
      <c r="AB64" s="327"/>
      <c r="AC64" s="327"/>
      <c r="AD64" s="327"/>
      <c r="AE64" s="325"/>
      <c r="AF64" s="325"/>
      <c r="AG64" s="325"/>
    </row>
    <row r="65" spans="1:33" x14ac:dyDescent="0.2">
      <c r="A65" s="325"/>
      <c r="B65" s="325"/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7"/>
      <c r="AB65" s="327"/>
      <c r="AC65" s="327"/>
      <c r="AD65" s="327"/>
      <c r="AE65" s="325"/>
      <c r="AF65" s="325"/>
      <c r="AG65" s="325"/>
    </row>
    <row r="66" spans="1:33" x14ac:dyDescent="0.2">
      <c r="A66" s="325"/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5"/>
      <c r="X66" s="325"/>
      <c r="Y66" s="325"/>
      <c r="Z66" s="325"/>
      <c r="AA66" s="327"/>
      <c r="AB66" s="327"/>
      <c r="AC66" s="327"/>
      <c r="AD66" s="327"/>
      <c r="AE66" s="325"/>
      <c r="AF66" s="325"/>
      <c r="AG66" s="325"/>
    </row>
    <row r="67" spans="1:33" x14ac:dyDescent="0.2">
      <c r="A67" s="325"/>
      <c r="B67" s="325"/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325"/>
      <c r="X67" s="325"/>
      <c r="Y67" s="325"/>
      <c r="Z67" s="325"/>
      <c r="AA67" s="327"/>
      <c r="AB67" s="327"/>
      <c r="AC67" s="327"/>
      <c r="AD67" s="327"/>
      <c r="AE67" s="325"/>
      <c r="AF67" s="325"/>
      <c r="AG67" s="325"/>
    </row>
    <row r="68" spans="1:33" x14ac:dyDescent="0.2">
      <c r="A68" s="325"/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7"/>
      <c r="AB68" s="327"/>
      <c r="AC68" s="327"/>
      <c r="AD68" s="327"/>
      <c r="AE68" s="325"/>
      <c r="AF68" s="325"/>
      <c r="AG68" s="325"/>
    </row>
    <row r="69" spans="1:33" x14ac:dyDescent="0.2">
      <c r="A69" s="325"/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5"/>
      <c r="U69" s="325"/>
      <c r="V69" s="325"/>
      <c r="W69" s="325"/>
      <c r="X69" s="325"/>
      <c r="Y69" s="325"/>
      <c r="Z69" s="325"/>
      <c r="AA69" s="327"/>
      <c r="AB69" s="327"/>
      <c r="AC69" s="327"/>
      <c r="AD69" s="327"/>
      <c r="AE69" s="325"/>
      <c r="AF69" s="325"/>
      <c r="AG69" s="325"/>
    </row>
    <row r="70" spans="1:33" x14ac:dyDescent="0.2">
      <c r="A70" s="325"/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325"/>
      <c r="X70" s="325"/>
      <c r="Y70" s="325"/>
      <c r="Z70" s="325"/>
      <c r="AA70" s="327"/>
      <c r="AB70" s="327"/>
      <c r="AC70" s="327"/>
      <c r="AD70" s="327"/>
      <c r="AE70" s="325"/>
      <c r="AF70" s="325"/>
      <c r="AG70" s="325"/>
    </row>
    <row r="71" spans="1:33" x14ac:dyDescent="0.2">
      <c r="A71" s="325"/>
      <c r="B71" s="325"/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325"/>
      <c r="U71" s="325"/>
      <c r="V71" s="325"/>
      <c r="W71" s="325"/>
      <c r="X71" s="325"/>
      <c r="Y71" s="325"/>
      <c r="Z71" s="325"/>
      <c r="AA71" s="327"/>
      <c r="AB71" s="327"/>
      <c r="AC71" s="327"/>
      <c r="AD71" s="327"/>
      <c r="AE71" s="325"/>
      <c r="AF71" s="325"/>
      <c r="AG71" s="325"/>
    </row>
    <row r="72" spans="1:33" x14ac:dyDescent="0.2">
      <c r="A72" s="325"/>
      <c r="B72" s="325"/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7"/>
      <c r="AB72" s="327"/>
      <c r="AC72" s="327"/>
      <c r="AD72" s="327"/>
      <c r="AE72" s="325"/>
      <c r="AF72" s="325"/>
      <c r="AG72" s="325"/>
    </row>
    <row r="73" spans="1:33" x14ac:dyDescent="0.2">
      <c r="A73" s="325"/>
      <c r="B73" s="325"/>
      <c r="C73" s="325"/>
      <c r="D73" s="325"/>
      <c r="E73" s="325"/>
      <c r="F73" s="325"/>
      <c r="G73" s="325"/>
      <c r="H73" s="325"/>
      <c r="I73" s="325"/>
      <c r="J73" s="325"/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325"/>
      <c r="V73" s="325"/>
      <c r="W73" s="325"/>
      <c r="X73" s="325"/>
      <c r="Y73" s="325"/>
      <c r="Z73" s="325"/>
      <c r="AA73" s="327"/>
      <c r="AB73" s="327"/>
      <c r="AC73" s="327"/>
      <c r="AD73" s="327"/>
      <c r="AE73" s="325"/>
      <c r="AF73" s="325"/>
      <c r="AG73" s="325"/>
    </row>
    <row r="74" spans="1:33" x14ac:dyDescent="0.2">
      <c r="A74" s="325"/>
      <c r="B74" s="325"/>
      <c r="C74" s="325"/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325"/>
      <c r="V74" s="325"/>
      <c r="W74" s="325"/>
      <c r="X74" s="325"/>
      <c r="Y74" s="325"/>
      <c r="Z74" s="325"/>
      <c r="AA74" s="327"/>
      <c r="AB74" s="327"/>
      <c r="AC74" s="327"/>
      <c r="AD74" s="327"/>
      <c r="AE74" s="325"/>
      <c r="AF74" s="325"/>
      <c r="AG74" s="325"/>
    </row>
    <row r="75" spans="1:33" x14ac:dyDescent="0.2">
      <c r="A75" s="325"/>
      <c r="B75" s="325"/>
      <c r="C75" s="325"/>
      <c r="D75" s="325"/>
      <c r="E75" s="325"/>
      <c r="F75" s="325"/>
      <c r="G75" s="325"/>
      <c r="H75" s="325"/>
      <c r="I75" s="325"/>
      <c r="J75" s="325"/>
      <c r="K75" s="325"/>
      <c r="L75" s="325"/>
      <c r="M75" s="325"/>
      <c r="N75" s="325"/>
      <c r="O75" s="325"/>
      <c r="P75" s="325"/>
      <c r="Q75" s="325"/>
      <c r="R75" s="325"/>
      <c r="S75" s="325"/>
      <c r="T75" s="325"/>
      <c r="U75" s="325"/>
      <c r="V75" s="325"/>
      <c r="W75" s="325"/>
      <c r="X75" s="325"/>
      <c r="Y75" s="325"/>
      <c r="Z75" s="325"/>
      <c r="AA75" s="327"/>
      <c r="AB75" s="327"/>
      <c r="AC75" s="327"/>
      <c r="AD75" s="327"/>
      <c r="AE75" s="325"/>
      <c r="AF75" s="325"/>
      <c r="AG75" s="325"/>
    </row>
    <row r="76" spans="1:33" x14ac:dyDescent="0.2">
      <c r="A76" s="325"/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7"/>
      <c r="AB76" s="327"/>
      <c r="AC76" s="327"/>
      <c r="AD76" s="327"/>
      <c r="AE76" s="325"/>
      <c r="AF76" s="325"/>
      <c r="AG76" s="325"/>
    </row>
    <row r="77" spans="1:33" x14ac:dyDescent="0.2">
      <c r="A77" s="325"/>
      <c r="B77" s="325"/>
      <c r="C77" s="325"/>
      <c r="D77" s="325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7"/>
      <c r="AB77" s="327"/>
      <c r="AC77" s="327"/>
      <c r="AD77" s="327"/>
      <c r="AE77" s="325"/>
      <c r="AF77" s="325"/>
      <c r="AG77" s="325"/>
    </row>
    <row r="78" spans="1:33" x14ac:dyDescent="0.2">
      <c r="A78" s="325"/>
      <c r="B78" s="325"/>
      <c r="C78" s="325"/>
      <c r="D78" s="325"/>
      <c r="E78" s="325"/>
      <c r="F78" s="325"/>
      <c r="G78" s="325"/>
      <c r="H78" s="325"/>
      <c r="I78" s="325"/>
      <c r="J78" s="325"/>
      <c r="K78" s="325"/>
      <c r="L78" s="325"/>
      <c r="M78" s="325"/>
      <c r="N78" s="325"/>
      <c r="O78" s="325"/>
      <c r="P78" s="325"/>
      <c r="Q78" s="325"/>
      <c r="R78" s="325"/>
      <c r="S78" s="325"/>
      <c r="T78" s="325"/>
      <c r="U78" s="325"/>
      <c r="V78" s="325"/>
      <c r="W78" s="325"/>
      <c r="X78" s="325"/>
      <c r="Y78" s="325"/>
      <c r="Z78" s="325"/>
      <c r="AA78" s="327"/>
      <c r="AB78" s="327"/>
      <c r="AC78" s="327"/>
      <c r="AD78" s="327"/>
      <c r="AE78" s="325"/>
      <c r="AF78" s="325"/>
      <c r="AG78" s="325"/>
    </row>
    <row r="79" spans="1:33" x14ac:dyDescent="0.2">
      <c r="A79" s="325"/>
      <c r="B79" s="325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7"/>
      <c r="AB79" s="327"/>
      <c r="AC79" s="327"/>
      <c r="AD79" s="327"/>
      <c r="AE79" s="325"/>
      <c r="AF79" s="325"/>
      <c r="AG79" s="325"/>
    </row>
    <row r="80" spans="1:33" x14ac:dyDescent="0.2">
      <c r="A80" s="325"/>
      <c r="B80" s="325"/>
      <c r="C80" s="325"/>
      <c r="D80" s="325"/>
      <c r="E80" s="325"/>
      <c r="F80" s="325"/>
      <c r="G80" s="325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325"/>
      <c r="S80" s="325"/>
      <c r="T80" s="325"/>
      <c r="U80" s="325"/>
      <c r="V80" s="325"/>
      <c r="W80" s="325"/>
      <c r="X80" s="325"/>
      <c r="Y80" s="325"/>
      <c r="Z80" s="325"/>
      <c r="AA80" s="327"/>
      <c r="AB80" s="327"/>
      <c r="AC80" s="327"/>
      <c r="AD80" s="327"/>
      <c r="AE80" s="325"/>
      <c r="AF80" s="325"/>
      <c r="AG80" s="325"/>
    </row>
    <row r="81" spans="1:33" x14ac:dyDescent="0.2">
      <c r="A81" s="325"/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5"/>
      <c r="N81" s="325"/>
      <c r="O81" s="325"/>
      <c r="P81" s="325"/>
      <c r="Q81" s="325"/>
      <c r="R81" s="325"/>
      <c r="S81" s="325"/>
      <c r="T81" s="325"/>
      <c r="U81" s="325"/>
      <c r="V81" s="325"/>
      <c r="W81" s="325"/>
      <c r="X81" s="325"/>
      <c r="Y81" s="325"/>
      <c r="Z81" s="325"/>
      <c r="AA81" s="327"/>
      <c r="AB81" s="327"/>
      <c r="AC81" s="327"/>
      <c r="AD81" s="327"/>
      <c r="AE81" s="325"/>
      <c r="AF81" s="325"/>
      <c r="AG81" s="325"/>
    </row>
    <row r="82" spans="1:33" x14ac:dyDescent="0.2">
      <c r="A82" s="325"/>
      <c r="B82" s="325"/>
      <c r="C82" s="325"/>
      <c r="D82" s="325"/>
      <c r="E82" s="325"/>
      <c r="F82" s="325"/>
      <c r="G82" s="325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325"/>
      <c r="S82" s="325"/>
      <c r="T82" s="325"/>
      <c r="U82" s="325"/>
      <c r="V82" s="325"/>
      <c r="W82" s="325"/>
      <c r="X82" s="325"/>
      <c r="Y82" s="325"/>
      <c r="Z82" s="325"/>
      <c r="AA82" s="327"/>
      <c r="AB82" s="327"/>
      <c r="AC82" s="327"/>
      <c r="AD82" s="327"/>
      <c r="AE82" s="325"/>
      <c r="AF82" s="325"/>
      <c r="AG82" s="325"/>
    </row>
    <row r="83" spans="1:33" x14ac:dyDescent="0.2">
      <c r="A83" s="325"/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325"/>
      <c r="T83" s="325"/>
      <c r="U83" s="325"/>
      <c r="V83" s="325"/>
      <c r="W83" s="325"/>
      <c r="X83" s="325"/>
      <c r="Y83" s="325"/>
      <c r="Z83" s="325"/>
      <c r="AA83" s="327"/>
      <c r="AB83" s="327"/>
      <c r="AC83" s="327"/>
      <c r="AD83" s="327"/>
      <c r="AE83" s="325"/>
      <c r="AF83" s="325"/>
      <c r="AG83" s="325"/>
    </row>
    <row r="84" spans="1:33" x14ac:dyDescent="0.2">
      <c r="A84" s="325"/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7"/>
      <c r="AB84" s="327"/>
      <c r="AC84" s="327"/>
      <c r="AD84" s="327"/>
      <c r="AE84" s="325"/>
      <c r="AF84" s="325"/>
      <c r="AG84" s="325"/>
    </row>
    <row r="85" spans="1:33" x14ac:dyDescent="0.2">
      <c r="A85" s="325"/>
      <c r="B85" s="325"/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7"/>
      <c r="AB85" s="327"/>
      <c r="AC85" s="327"/>
      <c r="AD85" s="327"/>
      <c r="AE85" s="325"/>
      <c r="AF85" s="325"/>
      <c r="AG85" s="325"/>
    </row>
    <row r="86" spans="1:33" x14ac:dyDescent="0.2">
      <c r="A86" s="325"/>
      <c r="B86" s="325"/>
      <c r="C86" s="325"/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7"/>
      <c r="AB86" s="327"/>
      <c r="AC86" s="327"/>
      <c r="AD86" s="327"/>
      <c r="AE86" s="325"/>
      <c r="AF86" s="325"/>
      <c r="AG86" s="325"/>
    </row>
    <row r="87" spans="1:33" x14ac:dyDescent="0.2">
      <c r="A87" s="325"/>
      <c r="B87" s="325"/>
      <c r="C87" s="325"/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25"/>
      <c r="P87" s="325"/>
      <c r="Q87" s="325"/>
      <c r="R87" s="325"/>
      <c r="S87" s="325"/>
      <c r="T87" s="325"/>
      <c r="U87" s="325"/>
      <c r="V87" s="325"/>
      <c r="W87" s="325"/>
      <c r="X87" s="325"/>
      <c r="Y87" s="325"/>
      <c r="Z87" s="325"/>
      <c r="AA87" s="327"/>
      <c r="AB87" s="327"/>
      <c r="AC87" s="327"/>
      <c r="AD87" s="327"/>
      <c r="AE87" s="325"/>
      <c r="AF87" s="325"/>
      <c r="AG87" s="325"/>
    </row>
    <row r="88" spans="1:33" x14ac:dyDescent="0.2">
      <c r="A88" s="325"/>
      <c r="B88" s="325"/>
      <c r="C88" s="325"/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325"/>
      <c r="Y88" s="325"/>
      <c r="Z88" s="325"/>
      <c r="AA88" s="327"/>
      <c r="AB88" s="327"/>
      <c r="AC88" s="327"/>
      <c r="AD88" s="327"/>
      <c r="AE88" s="325"/>
      <c r="AF88" s="325"/>
      <c r="AG88" s="325"/>
    </row>
    <row r="89" spans="1:33" x14ac:dyDescent="0.2">
      <c r="A89" s="325"/>
      <c r="B89" s="325"/>
      <c r="C89" s="325"/>
      <c r="D89" s="325"/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25"/>
      <c r="P89" s="325"/>
      <c r="Q89" s="325"/>
      <c r="R89" s="325"/>
      <c r="S89" s="325"/>
      <c r="T89" s="325"/>
      <c r="U89" s="325"/>
      <c r="V89" s="325"/>
      <c r="W89" s="325"/>
      <c r="X89" s="325"/>
      <c r="Y89" s="325"/>
      <c r="Z89" s="325"/>
      <c r="AA89" s="327"/>
      <c r="AB89" s="327"/>
      <c r="AC89" s="327"/>
      <c r="AD89" s="327"/>
      <c r="AE89" s="325"/>
      <c r="AF89" s="325"/>
      <c r="AG89" s="325"/>
    </row>
    <row r="90" spans="1:33" x14ac:dyDescent="0.2">
      <c r="A90" s="325"/>
      <c r="B90" s="325"/>
      <c r="C90" s="325"/>
      <c r="D90" s="325"/>
      <c r="E90" s="325"/>
      <c r="F90" s="325"/>
      <c r="G90" s="325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325"/>
      <c r="S90" s="325"/>
      <c r="T90" s="325"/>
      <c r="U90" s="325"/>
      <c r="V90" s="325"/>
      <c r="W90" s="325"/>
      <c r="X90" s="325"/>
      <c r="Y90" s="325"/>
      <c r="Z90" s="325"/>
      <c r="AA90" s="327"/>
      <c r="AB90" s="327"/>
      <c r="AC90" s="327"/>
      <c r="AD90" s="327"/>
      <c r="AE90" s="325"/>
      <c r="AF90" s="325"/>
      <c r="AG90" s="325"/>
    </row>
    <row r="91" spans="1:33" x14ac:dyDescent="0.2">
      <c r="A91" s="325"/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7"/>
      <c r="AB91" s="327"/>
      <c r="AC91" s="327"/>
      <c r="AD91" s="327"/>
      <c r="AE91" s="325"/>
      <c r="AF91" s="325"/>
      <c r="AG91" s="325"/>
    </row>
    <row r="92" spans="1:33" x14ac:dyDescent="0.2">
      <c r="A92" s="325"/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5"/>
      <c r="R92" s="325"/>
      <c r="S92" s="325"/>
      <c r="T92" s="325"/>
      <c r="U92" s="325"/>
      <c r="V92" s="325"/>
      <c r="W92" s="325"/>
      <c r="X92" s="325"/>
      <c r="Y92" s="325"/>
      <c r="Z92" s="325"/>
      <c r="AA92" s="327"/>
      <c r="AB92" s="327"/>
      <c r="AC92" s="327"/>
      <c r="AD92" s="327"/>
      <c r="AE92" s="325"/>
      <c r="AF92" s="325"/>
      <c r="AG92" s="325"/>
    </row>
  </sheetData>
  <sheetProtection algorithmName="SHA-512" hashValue="mEZsxta5UyB+R6/lfJtxzmd2RY5o3KqY04eR/aobWpcHB8TefXqXBmzEx6xm5eCyab6z7VjRZ/qa/GbWGsgLvA==" saltValue="WxHTnyJOzlEwyw+sffhcc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W702"/>
  <sheetViews>
    <sheetView workbookViewId="0"/>
  </sheetViews>
  <sheetFormatPr baseColWidth="10" defaultColWidth="8.83203125" defaultRowHeight="15" x14ac:dyDescent="0.2"/>
  <cols>
    <col min="1" max="1" width="29.1640625" customWidth="1"/>
    <col min="2" max="25" width="13.1640625" customWidth="1"/>
  </cols>
  <sheetData>
    <row r="1" spans="1:49" ht="19" x14ac:dyDescent="0.2">
      <c r="A1" s="216" t="s">
        <v>30</v>
      </c>
      <c r="B1" s="436"/>
      <c r="C1" s="293"/>
      <c r="D1" s="293"/>
      <c r="E1" s="293"/>
      <c r="F1" s="293"/>
      <c r="G1" s="294"/>
      <c r="H1" s="294"/>
      <c r="I1" s="294"/>
      <c r="J1" s="294"/>
      <c r="K1" s="294"/>
      <c r="L1" s="294"/>
      <c r="M1" s="294"/>
      <c r="N1" s="294"/>
      <c r="O1" s="294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14"/>
      <c r="AG1" s="214"/>
      <c r="AH1" s="214"/>
      <c r="AI1" s="214"/>
      <c r="AJ1" s="214"/>
      <c r="AK1" s="214"/>
      <c r="AL1" s="214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</row>
    <row r="2" spans="1:49" ht="13.5" customHeight="1" x14ac:dyDescent="0.2">
      <c r="A2" s="216"/>
      <c r="B2" s="436"/>
      <c r="C2" s="293"/>
      <c r="D2" s="293"/>
      <c r="E2" s="293"/>
      <c r="F2" s="293"/>
      <c r="G2" s="294"/>
      <c r="H2" s="294"/>
      <c r="I2" s="294"/>
      <c r="J2" s="294"/>
      <c r="K2" s="294"/>
      <c r="L2" s="294"/>
      <c r="M2" s="294"/>
      <c r="N2" s="294"/>
      <c r="O2" s="294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14"/>
      <c r="AG2" s="214"/>
      <c r="AH2" s="214"/>
      <c r="AI2" s="214"/>
      <c r="AJ2" s="214"/>
      <c r="AK2" s="214"/>
      <c r="AL2" s="214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</row>
    <row r="3" spans="1:49" ht="24" customHeight="1" x14ac:dyDescent="0.2">
      <c r="A3" s="440" t="s">
        <v>278</v>
      </c>
      <c r="B3" s="441">
        <f>+B55</f>
        <v>682655.06087169982</v>
      </c>
      <c r="C3" s="219"/>
      <c r="D3" s="219"/>
      <c r="E3" s="219"/>
      <c r="F3" s="219"/>
      <c r="G3" s="220"/>
      <c r="H3" s="220"/>
      <c r="I3" s="220"/>
      <c r="J3" s="220"/>
      <c r="K3" s="220"/>
      <c r="L3" s="220"/>
      <c r="M3" s="294"/>
      <c r="N3" s="294"/>
      <c r="O3" s="294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14"/>
      <c r="AG3" s="214"/>
      <c r="AH3" s="214"/>
      <c r="AI3" s="214"/>
      <c r="AJ3" s="214"/>
      <c r="AK3" s="214"/>
      <c r="AL3" s="214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</row>
    <row r="4" spans="1:49" ht="13.5" customHeight="1" x14ac:dyDescent="0.2">
      <c r="A4" s="437" t="s">
        <v>301</v>
      </c>
      <c r="B4" s="438"/>
      <c r="C4" s="219"/>
      <c r="D4" s="219"/>
      <c r="E4" s="219"/>
      <c r="F4" s="219"/>
      <c r="G4" s="220"/>
      <c r="H4" s="220"/>
      <c r="I4" s="220"/>
      <c r="J4" s="220"/>
      <c r="K4" s="220"/>
      <c r="L4" s="220"/>
      <c r="M4" s="294"/>
      <c r="N4" s="294"/>
      <c r="O4" s="294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14"/>
      <c r="AG4" s="214"/>
      <c r="AH4" s="214"/>
      <c r="AI4" s="214"/>
      <c r="AJ4" s="214"/>
      <c r="AK4" s="214"/>
      <c r="AL4" s="214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</row>
    <row r="5" spans="1:49" ht="13.5" customHeight="1" x14ac:dyDescent="0.2">
      <c r="A5" s="442" t="str" cm="1">
        <f t="array" ref="A5:B5">+'8. Cash Requirement'!A13:B13</f>
        <v>Network Assets &amp; Installation</v>
      </c>
      <c r="B5" s="443">
        <v>380800</v>
      </c>
      <c r="C5" s="444">
        <f>+B5/$B$3</f>
        <v>0.55782198335092792</v>
      </c>
      <c r="D5" s="219"/>
      <c r="E5" s="219"/>
      <c r="F5" s="219"/>
      <c r="G5" s="220"/>
      <c r="H5" s="220"/>
      <c r="I5" s="220"/>
      <c r="J5" s="220"/>
      <c r="K5" s="220"/>
      <c r="L5" s="220"/>
      <c r="M5" s="294"/>
      <c r="N5" s="294"/>
      <c r="O5" s="294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14"/>
      <c r="AG5" s="214"/>
      <c r="AH5" s="214"/>
      <c r="AI5" s="214"/>
      <c r="AJ5" s="214"/>
      <c r="AK5" s="214"/>
      <c r="AL5" s="214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</row>
    <row r="6" spans="1:49" x14ac:dyDescent="0.2">
      <c r="A6" s="442" t="str" cm="1">
        <f t="array" ref="A6:B6">+'8. Cash Requirement'!A14:B14</f>
        <v>Office Equipment</v>
      </c>
      <c r="B6" s="443">
        <v>19900</v>
      </c>
      <c r="C6" s="444">
        <f t="shared" ref="C6:C8" si="0">+B6/$B$3</f>
        <v>2.9150886209778005E-2</v>
      </c>
      <c r="D6" s="219"/>
      <c r="E6" s="219"/>
      <c r="F6" s="219"/>
      <c r="G6" s="220"/>
      <c r="H6" s="220"/>
      <c r="I6" s="220"/>
      <c r="J6" s="220"/>
      <c r="K6" s="220"/>
      <c r="L6" s="220"/>
      <c r="M6" s="294"/>
      <c r="N6" s="294"/>
      <c r="O6" s="294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14"/>
      <c r="AG6" s="214"/>
      <c r="AH6" s="214"/>
      <c r="AI6" s="214"/>
      <c r="AJ6" s="214"/>
      <c r="AK6" s="214"/>
      <c r="AL6" s="214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</row>
    <row r="7" spans="1:49" x14ac:dyDescent="0.2">
      <c r="A7" s="442" t="str" cm="1">
        <f t="array" ref="A7:B7">+'8. Cash Requirement'!A15:B15</f>
        <v>Vehicles</v>
      </c>
      <c r="B7" s="443">
        <v>150000</v>
      </c>
      <c r="C7" s="444">
        <f t="shared" si="0"/>
        <v>0.21973029806365332</v>
      </c>
      <c r="D7" s="219"/>
      <c r="E7" s="219"/>
      <c r="F7" s="219"/>
      <c r="G7" s="220"/>
      <c r="H7" s="220"/>
      <c r="I7" s="220"/>
      <c r="J7" s="220"/>
      <c r="K7" s="220"/>
      <c r="L7" s="220"/>
      <c r="M7" s="220"/>
      <c r="N7" s="220"/>
      <c r="O7" s="220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25"/>
      <c r="AG7" s="225"/>
      <c r="AH7" s="225"/>
      <c r="AI7" s="214"/>
      <c r="AJ7" s="214"/>
      <c r="AK7" s="214"/>
      <c r="AL7" s="214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</row>
    <row r="8" spans="1:49" x14ac:dyDescent="0.2">
      <c r="A8" s="442" t="str" cm="1">
        <f t="array" ref="A8:B8">+'8. Cash Requirement'!A16:B16</f>
        <v>Operational Cash Flow</v>
      </c>
      <c r="B8" s="443">
        <v>131955.06087169982</v>
      </c>
      <c r="C8" s="444">
        <f t="shared" si="0"/>
        <v>0.1932968323756408</v>
      </c>
      <c r="D8" s="219"/>
      <c r="E8" s="219"/>
      <c r="F8" s="219"/>
      <c r="G8" s="220"/>
      <c r="H8" s="220"/>
      <c r="I8" s="220"/>
      <c r="J8" s="220"/>
      <c r="K8" s="220"/>
      <c r="L8" s="220"/>
      <c r="M8" s="220"/>
      <c r="N8" s="220"/>
      <c r="O8" s="220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25"/>
      <c r="AG8" s="225"/>
      <c r="AH8" s="225"/>
      <c r="AI8" s="214"/>
      <c r="AJ8" s="214"/>
      <c r="AK8" s="214"/>
      <c r="AL8" s="214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</row>
    <row r="9" spans="1:49" x14ac:dyDescent="0.2">
      <c r="A9" s="219"/>
      <c r="B9" s="439"/>
      <c r="C9" s="219"/>
      <c r="D9" s="219"/>
      <c r="E9" s="219"/>
      <c r="F9" s="219"/>
      <c r="G9" s="220"/>
      <c r="H9" s="220"/>
      <c r="I9" s="220"/>
      <c r="J9" s="220"/>
      <c r="K9" s="220"/>
      <c r="L9" s="220"/>
      <c r="M9" s="220"/>
      <c r="N9" s="220"/>
      <c r="O9" s="220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25"/>
      <c r="AG9" s="225"/>
      <c r="AH9" s="225"/>
      <c r="AI9" s="214"/>
      <c r="AJ9" s="214"/>
      <c r="AK9" s="214"/>
      <c r="AL9" s="214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</row>
    <row r="10" spans="1:49" x14ac:dyDescent="0.2">
      <c r="A10" s="178"/>
      <c r="B10" s="180"/>
      <c r="C10" s="181"/>
      <c r="D10" s="181"/>
      <c r="E10" s="181"/>
      <c r="F10" s="180"/>
      <c r="G10" s="180"/>
      <c r="H10" s="180"/>
      <c r="I10" s="180"/>
      <c r="J10" s="180"/>
      <c r="K10" s="180"/>
      <c r="L10" s="180"/>
      <c r="M10" s="180"/>
      <c r="N10" s="182"/>
      <c r="O10" s="182"/>
      <c r="P10" s="182"/>
      <c r="Q10" s="182"/>
      <c r="R10" s="180"/>
      <c r="S10" s="180"/>
      <c r="T10" s="180"/>
      <c r="U10" s="180"/>
      <c r="V10" s="180"/>
      <c r="W10" s="180"/>
      <c r="X10" s="180"/>
      <c r="Y10" s="180"/>
      <c r="Z10" s="178"/>
      <c r="AA10" s="178"/>
      <c r="AB10" s="178"/>
      <c r="AC10" s="178"/>
      <c r="AD10" s="178"/>
      <c r="AE10" s="178"/>
      <c r="AF10" s="165"/>
      <c r="AG10" s="165"/>
      <c r="AH10" s="165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</row>
    <row r="11" spans="1:49" x14ac:dyDescent="0.2">
      <c r="A11" s="183"/>
      <c r="B11" s="184">
        <v>1</v>
      </c>
      <c r="C11" s="184">
        <f>+B11+1</f>
        <v>2</v>
      </c>
      <c r="D11" s="184">
        <f t="shared" ref="D11:Y11" si="1">+C11+1</f>
        <v>3</v>
      </c>
      <c r="E11" s="184">
        <f t="shared" si="1"/>
        <v>4</v>
      </c>
      <c r="F11" s="184">
        <f t="shared" si="1"/>
        <v>5</v>
      </c>
      <c r="G11" s="184">
        <f t="shared" si="1"/>
        <v>6</v>
      </c>
      <c r="H11" s="184">
        <f t="shared" si="1"/>
        <v>7</v>
      </c>
      <c r="I11" s="184">
        <f t="shared" si="1"/>
        <v>8</v>
      </c>
      <c r="J11" s="184">
        <f t="shared" si="1"/>
        <v>9</v>
      </c>
      <c r="K11" s="184">
        <f t="shared" si="1"/>
        <v>10</v>
      </c>
      <c r="L11" s="184">
        <f t="shared" si="1"/>
        <v>11</v>
      </c>
      <c r="M11" s="184">
        <f t="shared" si="1"/>
        <v>12</v>
      </c>
      <c r="N11" s="184">
        <f t="shared" si="1"/>
        <v>13</v>
      </c>
      <c r="O11" s="184">
        <f t="shared" si="1"/>
        <v>14</v>
      </c>
      <c r="P11" s="184">
        <f t="shared" si="1"/>
        <v>15</v>
      </c>
      <c r="Q11" s="184">
        <f t="shared" si="1"/>
        <v>16</v>
      </c>
      <c r="R11" s="184">
        <f t="shared" si="1"/>
        <v>17</v>
      </c>
      <c r="S11" s="184">
        <f t="shared" si="1"/>
        <v>18</v>
      </c>
      <c r="T11" s="184">
        <f t="shared" si="1"/>
        <v>19</v>
      </c>
      <c r="U11" s="184">
        <f t="shared" si="1"/>
        <v>20</v>
      </c>
      <c r="V11" s="184">
        <f t="shared" si="1"/>
        <v>21</v>
      </c>
      <c r="W11" s="184">
        <f t="shared" si="1"/>
        <v>22</v>
      </c>
      <c r="X11" s="184">
        <f t="shared" si="1"/>
        <v>23</v>
      </c>
      <c r="Y11" s="184">
        <f t="shared" si="1"/>
        <v>24</v>
      </c>
      <c r="Z11" s="178"/>
      <c r="AA11" s="178"/>
      <c r="AB11" s="178"/>
      <c r="AC11" s="178"/>
      <c r="AD11" s="178"/>
      <c r="AE11" s="178"/>
      <c r="AF11" s="165"/>
      <c r="AG11" s="165"/>
      <c r="AH11" s="165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</row>
    <row r="12" spans="1:49" x14ac:dyDescent="0.2">
      <c r="A12" s="185" t="s">
        <v>46</v>
      </c>
      <c r="B12" s="186">
        <f t="shared" ref="B12:Y12" si="2">SUM(B13:B14)</f>
        <v>4166.666666666667</v>
      </c>
      <c r="C12" s="186">
        <f t="shared" si="2"/>
        <v>4166.666666666667</v>
      </c>
      <c r="D12" s="186">
        <f t="shared" si="2"/>
        <v>4166.666666666667</v>
      </c>
      <c r="E12" s="186">
        <f t="shared" si="2"/>
        <v>4166.666666666667</v>
      </c>
      <c r="F12" s="186">
        <f t="shared" si="2"/>
        <v>4166.666666666667</v>
      </c>
      <c r="G12" s="186">
        <f t="shared" si="2"/>
        <v>4166.666666666667</v>
      </c>
      <c r="H12" s="186">
        <f t="shared" si="2"/>
        <v>19566.666666666668</v>
      </c>
      <c r="I12" s="186">
        <f t="shared" si="2"/>
        <v>25216.666666666668</v>
      </c>
      <c r="J12" s="186">
        <f t="shared" si="2"/>
        <v>30866.666666666668</v>
      </c>
      <c r="K12" s="186">
        <f t="shared" si="2"/>
        <v>36516.666666666664</v>
      </c>
      <c r="L12" s="186">
        <f t="shared" si="2"/>
        <v>42166.666666666664</v>
      </c>
      <c r="M12" s="186">
        <f t="shared" si="2"/>
        <v>47816.666666666664</v>
      </c>
      <c r="N12" s="186">
        <f t="shared" si="2"/>
        <v>53466.666666666664</v>
      </c>
      <c r="O12" s="186">
        <f t="shared" si="2"/>
        <v>59116.666666666664</v>
      </c>
      <c r="P12" s="186">
        <f t="shared" si="2"/>
        <v>64766.666666666664</v>
      </c>
      <c r="Q12" s="186">
        <f t="shared" si="2"/>
        <v>70416.666666666672</v>
      </c>
      <c r="R12" s="186">
        <f t="shared" si="2"/>
        <v>76066.666666666672</v>
      </c>
      <c r="S12" s="186">
        <f t="shared" si="2"/>
        <v>81716.666666666672</v>
      </c>
      <c r="T12" s="186">
        <f t="shared" si="2"/>
        <v>87366.666666666672</v>
      </c>
      <c r="U12" s="186">
        <f t="shared" si="2"/>
        <v>93016.666666666672</v>
      </c>
      <c r="V12" s="186">
        <f t="shared" si="2"/>
        <v>98666.666666666672</v>
      </c>
      <c r="W12" s="186">
        <f t="shared" si="2"/>
        <v>104316.66666666667</v>
      </c>
      <c r="X12" s="186">
        <f t="shared" si="2"/>
        <v>109966.66666666667</v>
      </c>
      <c r="Y12" s="187">
        <f t="shared" si="2"/>
        <v>115616.66666666667</v>
      </c>
      <c r="Z12" s="178"/>
      <c r="AA12" s="178"/>
      <c r="AB12" s="178"/>
      <c r="AC12" s="178"/>
      <c r="AD12" s="178"/>
      <c r="AE12" s="178"/>
      <c r="AF12" s="165"/>
      <c r="AG12" s="165"/>
      <c r="AH12" s="165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</row>
    <row r="13" spans="1:49" x14ac:dyDescent="0.2">
      <c r="A13" s="188" t="s">
        <v>177</v>
      </c>
      <c r="B13" s="189">
        <f>+'Profit&amp;Loss'!C9</f>
        <v>0</v>
      </c>
      <c r="C13" s="189">
        <f>+'Profit&amp;Loss'!D9</f>
        <v>0</v>
      </c>
      <c r="D13" s="189">
        <f>+'Profit&amp;Loss'!E9</f>
        <v>0</v>
      </c>
      <c r="E13" s="189">
        <f>+'Profit&amp;Loss'!F9</f>
        <v>0</v>
      </c>
      <c r="F13" s="189">
        <f>+'Profit&amp;Loss'!G9</f>
        <v>0</v>
      </c>
      <c r="G13" s="189">
        <f>+'Profit&amp;Loss'!H9</f>
        <v>0</v>
      </c>
      <c r="H13" s="189">
        <f>+'Profit&amp;Loss'!I9</f>
        <v>15400</v>
      </c>
      <c r="I13" s="189">
        <f>+'Profit&amp;Loss'!J9</f>
        <v>21050</v>
      </c>
      <c r="J13" s="189">
        <f>+'Profit&amp;Loss'!K9</f>
        <v>26700</v>
      </c>
      <c r="K13" s="189">
        <f>+'Profit&amp;Loss'!L9</f>
        <v>32350</v>
      </c>
      <c r="L13" s="189">
        <f>+'Profit&amp;Loss'!M9</f>
        <v>38000</v>
      </c>
      <c r="M13" s="189">
        <f>+'Profit&amp;Loss'!N9</f>
        <v>43650</v>
      </c>
      <c r="N13" s="189">
        <f>+'Profit&amp;Loss'!O9</f>
        <v>49300</v>
      </c>
      <c r="O13" s="189">
        <f>+'Profit&amp;Loss'!P9</f>
        <v>54950</v>
      </c>
      <c r="P13" s="189">
        <f>+'Profit&amp;Loss'!Q9</f>
        <v>60600</v>
      </c>
      <c r="Q13" s="189">
        <f>+'Profit&amp;Loss'!R9</f>
        <v>66250</v>
      </c>
      <c r="R13" s="189">
        <f>+'Profit&amp;Loss'!S9</f>
        <v>71900</v>
      </c>
      <c r="S13" s="189">
        <f>+'Profit&amp;Loss'!T9</f>
        <v>77550</v>
      </c>
      <c r="T13" s="189">
        <f>+'Profit&amp;Loss'!U9</f>
        <v>83200</v>
      </c>
      <c r="U13" s="189">
        <f>+'Profit&amp;Loss'!V9</f>
        <v>88850</v>
      </c>
      <c r="V13" s="189">
        <f>+'Profit&amp;Loss'!W9</f>
        <v>94500</v>
      </c>
      <c r="W13" s="189">
        <f>+'Profit&amp;Loss'!X9</f>
        <v>100150</v>
      </c>
      <c r="X13" s="189">
        <f>+'Profit&amp;Loss'!Y9</f>
        <v>105800</v>
      </c>
      <c r="Y13" s="189">
        <f>+'Profit&amp;Loss'!Z9</f>
        <v>111450</v>
      </c>
      <c r="Z13" s="178"/>
      <c r="AA13" s="178"/>
      <c r="AB13" s="178"/>
      <c r="AC13" s="178"/>
      <c r="AD13" s="178"/>
      <c r="AE13" s="178"/>
      <c r="AF13" s="165"/>
      <c r="AG13" s="165"/>
      <c r="AH13" s="165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</row>
    <row r="14" spans="1:49" x14ac:dyDescent="0.2">
      <c r="A14" s="188" t="s">
        <v>178</v>
      </c>
      <c r="B14" s="189">
        <f>+'Profit&amp;Loss'!C26</f>
        <v>4166.666666666667</v>
      </c>
      <c r="C14" s="189">
        <f>+'Profit&amp;Loss'!D26</f>
        <v>4166.666666666667</v>
      </c>
      <c r="D14" s="189">
        <f>+'Profit&amp;Loss'!E26</f>
        <v>4166.666666666667</v>
      </c>
      <c r="E14" s="189">
        <f>+'Profit&amp;Loss'!F26</f>
        <v>4166.666666666667</v>
      </c>
      <c r="F14" s="189">
        <f>+'Profit&amp;Loss'!G26</f>
        <v>4166.666666666667</v>
      </c>
      <c r="G14" s="189">
        <f>+'Profit&amp;Loss'!H26</f>
        <v>4166.666666666667</v>
      </c>
      <c r="H14" s="189">
        <f>+'Profit&amp;Loss'!I26</f>
        <v>4166.666666666667</v>
      </c>
      <c r="I14" s="189">
        <f>+'Profit&amp;Loss'!J26</f>
        <v>4166.666666666667</v>
      </c>
      <c r="J14" s="189">
        <f>+'Profit&amp;Loss'!K26</f>
        <v>4166.666666666667</v>
      </c>
      <c r="K14" s="189">
        <f>+'Profit&amp;Loss'!L26</f>
        <v>4166.666666666667</v>
      </c>
      <c r="L14" s="189">
        <f>+'Profit&amp;Loss'!M26</f>
        <v>4166.666666666667</v>
      </c>
      <c r="M14" s="189">
        <f>+'Profit&amp;Loss'!N26</f>
        <v>4166.666666666667</v>
      </c>
      <c r="N14" s="189">
        <f>+'Profit&amp;Loss'!O26</f>
        <v>4166.666666666667</v>
      </c>
      <c r="O14" s="189">
        <f>+'Profit&amp;Loss'!P26</f>
        <v>4166.666666666667</v>
      </c>
      <c r="P14" s="189">
        <f>+'Profit&amp;Loss'!Q26</f>
        <v>4166.666666666667</v>
      </c>
      <c r="Q14" s="189">
        <f>+'Profit&amp;Loss'!R26</f>
        <v>4166.666666666667</v>
      </c>
      <c r="R14" s="189">
        <f>+'Profit&amp;Loss'!S26</f>
        <v>4166.666666666667</v>
      </c>
      <c r="S14" s="189">
        <f>+'Profit&amp;Loss'!T26</f>
        <v>4166.666666666667</v>
      </c>
      <c r="T14" s="189">
        <f>+'Profit&amp;Loss'!U26</f>
        <v>4166.666666666667</v>
      </c>
      <c r="U14" s="189">
        <f>+'Profit&amp;Loss'!V26</f>
        <v>4166.666666666667</v>
      </c>
      <c r="V14" s="189">
        <f>+'Profit&amp;Loss'!W26</f>
        <v>4166.666666666667</v>
      </c>
      <c r="W14" s="189">
        <f>+'Profit&amp;Loss'!X26</f>
        <v>4166.666666666667</v>
      </c>
      <c r="X14" s="189">
        <f>+'Profit&amp;Loss'!Y26</f>
        <v>4166.666666666667</v>
      </c>
      <c r="Y14" s="189">
        <f>+'Profit&amp;Loss'!Z26</f>
        <v>4166.666666666667</v>
      </c>
      <c r="Z14" s="178"/>
      <c r="AA14" s="178"/>
      <c r="AB14" s="178"/>
      <c r="AC14" s="178"/>
      <c r="AD14" s="178"/>
      <c r="AE14" s="178"/>
      <c r="AF14" s="165"/>
      <c r="AG14" s="165"/>
      <c r="AH14" s="165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</row>
    <row r="15" spans="1:49" x14ac:dyDescent="0.2">
      <c r="A15" s="188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1"/>
      <c r="Z15" s="178"/>
      <c r="AA15" s="178"/>
      <c r="AB15" s="178"/>
      <c r="AC15" s="178"/>
      <c r="AD15" s="178"/>
      <c r="AE15" s="178"/>
      <c r="AF15" s="165"/>
      <c r="AG15" s="165"/>
      <c r="AH15" s="165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</row>
    <row r="16" spans="1:49" x14ac:dyDescent="0.2">
      <c r="A16" s="185" t="s">
        <v>47</v>
      </c>
      <c r="B16" s="186">
        <f>SUM(B17:B18)</f>
        <v>575917.29927562911</v>
      </c>
      <c r="C16" s="186">
        <f t="shared" ref="C16:Y16" si="3">SUM(C17:C18)</f>
        <v>25217.299275629121</v>
      </c>
      <c r="D16" s="186">
        <f t="shared" si="3"/>
        <v>25217.299275629121</v>
      </c>
      <c r="E16" s="186">
        <f t="shared" si="3"/>
        <v>25217.299275629121</v>
      </c>
      <c r="F16" s="186">
        <f t="shared" si="3"/>
        <v>25217.299275629121</v>
      </c>
      <c r="G16" s="186">
        <f t="shared" si="3"/>
        <v>25217.299275629121</v>
      </c>
      <c r="H16" s="186">
        <f t="shared" si="3"/>
        <v>25217.299275629121</v>
      </c>
      <c r="I16" s="186">
        <f t="shared" si="3"/>
        <v>25217.299275629121</v>
      </c>
      <c r="J16" s="186">
        <f t="shared" si="3"/>
        <v>25217.299275629121</v>
      </c>
      <c r="K16" s="186">
        <f t="shared" si="3"/>
        <v>25217.299275629121</v>
      </c>
      <c r="L16" s="186">
        <f t="shared" si="3"/>
        <v>25217.299275629121</v>
      </c>
      <c r="M16" s="186">
        <f t="shared" si="3"/>
        <v>25217.299275629121</v>
      </c>
      <c r="N16" s="186">
        <f t="shared" si="3"/>
        <v>25217.299275629121</v>
      </c>
      <c r="O16" s="186">
        <f t="shared" si="3"/>
        <v>25217.299275629121</v>
      </c>
      <c r="P16" s="186">
        <f t="shared" si="3"/>
        <v>25217.299275629121</v>
      </c>
      <c r="Q16" s="186">
        <f t="shared" si="3"/>
        <v>25217.299275629121</v>
      </c>
      <c r="R16" s="186">
        <f t="shared" si="3"/>
        <v>25217.299275629121</v>
      </c>
      <c r="S16" s="186">
        <f t="shared" si="3"/>
        <v>25217.299275629121</v>
      </c>
      <c r="T16" s="186">
        <f t="shared" si="3"/>
        <v>25217.299275629121</v>
      </c>
      <c r="U16" s="186">
        <f t="shared" si="3"/>
        <v>25217.299275629121</v>
      </c>
      <c r="V16" s="186">
        <f t="shared" si="3"/>
        <v>25217.299275629121</v>
      </c>
      <c r="W16" s="186">
        <f t="shared" si="3"/>
        <v>25217.299275629121</v>
      </c>
      <c r="X16" s="186">
        <f t="shared" si="3"/>
        <v>25217.299275629121</v>
      </c>
      <c r="Y16" s="187">
        <f t="shared" si="3"/>
        <v>25217.299275629121</v>
      </c>
      <c r="Z16" s="178"/>
      <c r="AA16" s="178"/>
      <c r="AB16" s="178"/>
      <c r="AC16" s="178"/>
      <c r="AD16" s="178"/>
      <c r="AE16" s="178"/>
      <c r="AF16" s="165"/>
      <c r="AG16" s="165"/>
      <c r="AH16" s="165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</row>
    <row r="17" spans="1:49" x14ac:dyDescent="0.2">
      <c r="A17" s="188" t="s">
        <v>43</v>
      </c>
      <c r="B17" s="189">
        <f>+'1. Capex'!G24+'1. Capex'!G27+'1. Capex'!G33+'1. Capex'!G37</f>
        <v>550700</v>
      </c>
      <c r="C17" s="189">
        <v>0</v>
      </c>
      <c r="D17" s="189">
        <v>0</v>
      </c>
      <c r="E17" s="189">
        <v>0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189">
        <v>0</v>
      </c>
      <c r="L17" s="189">
        <v>0</v>
      </c>
      <c r="M17" s="189">
        <v>0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89">
        <v>0</v>
      </c>
      <c r="W17" s="189">
        <v>0</v>
      </c>
      <c r="X17" s="189">
        <v>0</v>
      </c>
      <c r="Y17" s="189">
        <v>0</v>
      </c>
      <c r="Z17" s="178"/>
      <c r="AA17" s="178"/>
      <c r="AB17" s="178"/>
      <c r="AC17" s="178"/>
      <c r="AD17" s="178"/>
      <c r="AE17" s="178"/>
      <c r="AF17" s="165"/>
      <c r="AG17" s="165"/>
      <c r="AH17" s="165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</row>
    <row r="18" spans="1:49" x14ac:dyDescent="0.2">
      <c r="A18" s="188" t="s">
        <v>5</v>
      </c>
      <c r="B18" s="189">
        <f>+'Profit&amp;Loss'!C27</f>
        <v>25217.299275629121</v>
      </c>
      <c r="C18" s="189">
        <f>+'Profit&amp;Loss'!D27</f>
        <v>25217.299275629121</v>
      </c>
      <c r="D18" s="189">
        <f>+'Profit&amp;Loss'!E27</f>
        <v>25217.299275629121</v>
      </c>
      <c r="E18" s="189">
        <f>+'Profit&amp;Loss'!F27</f>
        <v>25217.299275629121</v>
      </c>
      <c r="F18" s="189">
        <f>+'Profit&amp;Loss'!G27</f>
        <v>25217.299275629121</v>
      </c>
      <c r="G18" s="189">
        <f>+'Profit&amp;Loss'!H27</f>
        <v>25217.299275629121</v>
      </c>
      <c r="H18" s="189">
        <f>+'Profit&amp;Loss'!I27</f>
        <v>25217.299275629121</v>
      </c>
      <c r="I18" s="189">
        <f>+'Profit&amp;Loss'!J27</f>
        <v>25217.299275629121</v>
      </c>
      <c r="J18" s="189">
        <f>+'Profit&amp;Loss'!K27</f>
        <v>25217.299275629121</v>
      </c>
      <c r="K18" s="189">
        <f>+'Profit&amp;Loss'!L27</f>
        <v>25217.299275629121</v>
      </c>
      <c r="L18" s="189">
        <f>+'Profit&amp;Loss'!M27</f>
        <v>25217.299275629121</v>
      </c>
      <c r="M18" s="189">
        <f>+'Profit&amp;Loss'!N27</f>
        <v>25217.299275629121</v>
      </c>
      <c r="N18" s="189">
        <f>+'Profit&amp;Loss'!O27</f>
        <v>25217.299275629121</v>
      </c>
      <c r="O18" s="189">
        <f>+'Profit&amp;Loss'!P27</f>
        <v>25217.299275629121</v>
      </c>
      <c r="P18" s="189">
        <f>+'Profit&amp;Loss'!Q27</f>
        <v>25217.299275629121</v>
      </c>
      <c r="Q18" s="189">
        <f>+'Profit&amp;Loss'!R27</f>
        <v>25217.299275629121</v>
      </c>
      <c r="R18" s="189">
        <f>+'Profit&amp;Loss'!S27</f>
        <v>25217.299275629121</v>
      </c>
      <c r="S18" s="189">
        <f>+'Profit&amp;Loss'!T27</f>
        <v>25217.299275629121</v>
      </c>
      <c r="T18" s="189">
        <f>+'Profit&amp;Loss'!U27</f>
        <v>25217.299275629121</v>
      </c>
      <c r="U18" s="189">
        <f>+'Profit&amp;Loss'!V27</f>
        <v>25217.299275629121</v>
      </c>
      <c r="V18" s="189">
        <f>+'Profit&amp;Loss'!W27</f>
        <v>25217.299275629121</v>
      </c>
      <c r="W18" s="189">
        <f>+'Profit&amp;Loss'!X27</f>
        <v>25217.299275629121</v>
      </c>
      <c r="X18" s="189">
        <f>+'Profit&amp;Loss'!Y27</f>
        <v>25217.299275629121</v>
      </c>
      <c r="Y18" s="189">
        <f>+'Profit&amp;Loss'!Z27</f>
        <v>25217.299275629121</v>
      </c>
      <c r="Z18" s="178"/>
      <c r="AA18" s="178"/>
      <c r="AB18" s="178"/>
      <c r="AC18" s="178"/>
      <c r="AD18" s="178"/>
      <c r="AE18" s="178"/>
      <c r="AF18" s="165"/>
      <c r="AG18" s="165"/>
      <c r="AH18" s="165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</row>
    <row r="19" spans="1:49" x14ac:dyDescent="0.2">
      <c r="A19" s="178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78"/>
      <c r="AA19" s="178"/>
      <c r="AB19" s="178"/>
      <c r="AC19" s="178"/>
      <c r="AD19" s="178"/>
      <c r="AE19" s="178"/>
      <c r="AF19" s="165"/>
      <c r="AG19" s="165"/>
      <c r="AH19" s="165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</row>
    <row r="20" spans="1:49" x14ac:dyDescent="0.2">
      <c r="A20" s="185" t="s">
        <v>179</v>
      </c>
      <c r="B20" s="186">
        <f t="shared" ref="B20:Y20" si="4">+B12-B16</f>
        <v>-571750.63260896248</v>
      </c>
      <c r="C20" s="186">
        <f t="shared" si="4"/>
        <v>-21050.632608962453</v>
      </c>
      <c r="D20" s="186">
        <f t="shared" si="4"/>
        <v>-21050.632608962453</v>
      </c>
      <c r="E20" s="186">
        <f t="shared" si="4"/>
        <v>-21050.632608962453</v>
      </c>
      <c r="F20" s="186">
        <f t="shared" si="4"/>
        <v>-21050.632608962453</v>
      </c>
      <c r="G20" s="186">
        <f t="shared" si="4"/>
        <v>-21050.632608962453</v>
      </c>
      <c r="H20" s="186">
        <f t="shared" si="4"/>
        <v>-5650.6326089624527</v>
      </c>
      <c r="I20" s="186">
        <f t="shared" si="4"/>
        <v>-0.6326089624526503</v>
      </c>
      <c r="J20" s="186">
        <f t="shared" si="4"/>
        <v>5649.3673910375473</v>
      </c>
      <c r="K20" s="186">
        <f t="shared" si="4"/>
        <v>11299.367391037544</v>
      </c>
      <c r="L20" s="186">
        <f t="shared" si="4"/>
        <v>16949.367391037544</v>
      </c>
      <c r="M20" s="186">
        <f t="shared" si="4"/>
        <v>22599.367391037544</v>
      </c>
      <c r="N20" s="186">
        <f t="shared" si="4"/>
        <v>28249.367391037544</v>
      </c>
      <c r="O20" s="186">
        <f t="shared" si="4"/>
        <v>33899.367391037544</v>
      </c>
      <c r="P20" s="186">
        <f t="shared" si="4"/>
        <v>39549.367391037544</v>
      </c>
      <c r="Q20" s="186">
        <f t="shared" si="4"/>
        <v>45199.367391037551</v>
      </c>
      <c r="R20" s="186">
        <f t="shared" si="4"/>
        <v>50849.367391037551</v>
      </c>
      <c r="S20" s="186">
        <f t="shared" si="4"/>
        <v>56499.367391037551</v>
      </c>
      <c r="T20" s="186">
        <f t="shared" si="4"/>
        <v>62149.367391037551</v>
      </c>
      <c r="U20" s="186">
        <f t="shared" si="4"/>
        <v>67799.367391037551</v>
      </c>
      <c r="V20" s="186">
        <f t="shared" si="4"/>
        <v>73449.367391037551</v>
      </c>
      <c r="W20" s="186">
        <f t="shared" si="4"/>
        <v>79099.367391037551</v>
      </c>
      <c r="X20" s="186">
        <f t="shared" si="4"/>
        <v>84749.367391037551</v>
      </c>
      <c r="Y20" s="187">
        <f t="shared" si="4"/>
        <v>90399.367391037551</v>
      </c>
      <c r="Z20" s="183"/>
      <c r="AA20" s="178"/>
      <c r="AB20" s="178"/>
      <c r="AC20" s="178"/>
      <c r="AD20" s="178"/>
      <c r="AE20" s="178"/>
      <c r="AF20" s="165"/>
      <c r="AG20" s="165"/>
      <c r="AH20" s="165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</row>
    <row r="21" spans="1:49" x14ac:dyDescent="0.2">
      <c r="A21" s="183"/>
      <c r="B21" s="193">
        <f>+B20</f>
        <v>-571750.63260896248</v>
      </c>
      <c r="C21" s="193">
        <f>+B21+C20</f>
        <v>-592801.26521792496</v>
      </c>
      <c r="D21" s="193">
        <f t="shared" ref="D21:Y21" si="5">+C21+D20</f>
        <v>-613851.89782688743</v>
      </c>
      <c r="E21" s="193">
        <f t="shared" si="5"/>
        <v>-634902.53043584991</v>
      </c>
      <c r="F21" s="193">
        <f t="shared" si="5"/>
        <v>-655953.16304481239</v>
      </c>
      <c r="G21" s="193">
        <f t="shared" si="5"/>
        <v>-677003.79565377487</v>
      </c>
      <c r="H21" s="193">
        <f t="shared" si="5"/>
        <v>-682654.42826273735</v>
      </c>
      <c r="I21" s="194">
        <f t="shared" si="5"/>
        <v>-682655.06087169982</v>
      </c>
      <c r="J21" s="193">
        <f t="shared" si="5"/>
        <v>-677005.6934806623</v>
      </c>
      <c r="K21" s="193">
        <f t="shared" si="5"/>
        <v>-665706.32608962478</v>
      </c>
      <c r="L21" s="193">
        <f t="shared" si="5"/>
        <v>-648756.95869858726</v>
      </c>
      <c r="M21" s="193">
        <f t="shared" si="5"/>
        <v>-626157.59130754974</v>
      </c>
      <c r="N21" s="193">
        <f t="shared" si="5"/>
        <v>-597908.22391651222</v>
      </c>
      <c r="O21" s="193">
        <f t="shared" si="5"/>
        <v>-564008.85652547469</v>
      </c>
      <c r="P21" s="193">
        <f t="shared" si="5"/>
        <v>-524459.48913443717</v>
      </c>
      <c r="Q21" s="193">
        <f t="shared" si="5"/>
        <v>-479260.12174339965</v>
      </c>
      <c r="R21" s="193">
        <f t="shared" si="5"/>
        <v>-428410.75435236213</v>
      </c>
      <c r="S21" s="193">
        <f t="shared" si="5"/>
        <v>-371911.38696132461</v>
      </c>
      <c r="T21" s="193">
        <f t="shared" si="5"/>
        <v>-309762.01957028708</v>
      </c>
      <c r="U21" s="193">
        <f t="shared" si="5"/>
        <v>-241962.65217924953</v>
      </c>
      <c r="V21" s="193">
        <f t="shared" si="5"/>
        <v>-168513.28478821198</v>
      </c>
      <c r="W21" s="193">
        <f t="shared" si="5"/>
        <v>-89413.917397174431</v>
      </c>
      <c r="X21" s="193">
        <f t="shared" si="5"/>
        <v>-4664.5500061368803</v>
      </c>
      <c r="Y21" s="193">
        <f t="shared" si="5"/>
        <v>85734.817384900671</v>
      </c>
      <c r="Z21" s="183"/>
      <c r="AA21" s="178"/>
      <c r="AB21" s="178"/>
      <c r="AC21" s="178"/>
      <c r="AD21" s="178"/>
      <c r="AE21" s="178"/>
      <c r="AF21" s="165"/>
      <c r="AG21" s="165"/>
      <c r="AH21" s="165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</row>
    <row r="22" spans="1:49" x14ac:dyDescent="0.2">
      <c r="A22" s="178"/>
      <c r="B22" s="192"/>
      <c r="C22" s="192"/>
      <c r="D22" s="192"/>
      <c r="E22" s="192"/>
      <c r="F22" s="192"/>
      <c r="G22" s="192"/>
      <c r="H22" s="192"/>
      <c r="I22" s="195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78"/>
      <c r="AA22" s="178"/>
      <c r="AB22" s="178"/>
      <c r="AC22" s="178"/>
      <c r="AD22" s="178"/>
      <c r="AE22" s="178"/>
      <c r="AF22" s="165"/>
      <c r="AG22" s="165"/>
      <c r="AH22" s="165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</row>
    <row r="23" spans="1:49" x14ac:dyDescent="0.2">
      <c r="A23" s="160" t="s">
        <v>292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  <c r="W23" s="406"/>
      <c r="X23" s="406"/>
      <c r="Y23" s="407"/>
      <c r="Z23" s="178"/>
      <c r="AA23" s="178"/>
      <c r="AB23" s="178"/>
      <c r="AC23" s="178"/>
      <c r="AD23" s="178"/>
      <c r="AE23" s="178"/>
      <c r="AF23" s="165"/>
      <c r="AG23" s="165"/>
      <c r="AH23" s="165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</row>
    <row r="24" spans="1:49" x14ac:dyDescent="0.2">
      <c r="A24" s="183" t="s">
        <v>277</v>
      </c>
      <c r="B24" s="196">
        <f>+B55</f>
        <v>682655.06087169982</v>
      </c>
      <c r="C24" s="192"/>
      <c r="D24" s="192"/>
      <c r="E24" s="192"/>
      <c r="F24" s="192"/>
      <c r="G24" s="192"/>
      <c r="H24" s="192"/>
      <c r="I24" s="195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78"/>
      <c r="AA24" s="178"/>
      <c r="AB24" s="178"/>
      <c r="AC24" s="178"/>
      <c r="AD24" s="178"/>
      <c r="AE24" s="178"/>
      <c r="AF24" s="165"/>
      <c r="AG24" s="165"/>
      <c r="AH24" s="165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</row>
    <row r="25" spans="1:49" x14ac:dyDescent="0.2">
      <c r="A25" s="197" t="s">
        <v>179</v>
      </c>
      <c r="B25" s="193">
        <f>+B12-B16+B24</f>
        <v>110904.42826273735</v>
      </c>
      <c r="C25" s="193">
        <f>+C12-C16+C24</f>
        <v>-21050.632608962453</v>
      </c>
      <c r="D25" s="193">
        <f t="shared" ref="D25:Y25" si="6">+D12-D16+D24</f>
        <v>-21050.632608962453</v>
      </c>
      <c r="E25" s="193">
        <f t="shared" si="6"/>
        <v>-21050.632608962453</v>
      </c>
      <c r="F25" s="193">
        <f t="shared" si="6"/>
        <v>-21050.632608962453</v>
      </c>
      <c r="G25" s="193">
        <f t="shared" si="6"/>
        <v>-21050.632608962453</v>
      </c>
      <c r="H25" s="193">
        <f t="shared" si="6"/>
        <v>-5650.6326089624527</v>
      </c>
      <c r="I25" s="193">
        <f t="shared" si="6"/>
        <v>-0.6326089624526503</v>
      </c>
      <c r="J25" s="193">
        <f t="shared" si="6"/>
        <v>5649.3673910375473</v>
      </c>
      <c r="K25" s="193">
        <f t="shared" si="6"/>
        <v>11299.367391037544</v>
      </c>
      <c r="L25" s="193">
        <f t="shared" si="6"/>
        <v>16949.367391037544</v>
      </c>
      <c r="M25" s="193">
        <f t="shared" si="6"/>
        <v>22599.367391037544</v>
      </c>
      <c r="N25" s="193">
        <f t="shared" si="6"/>
        <v>28249.367391037544</v>
      </c>
      <c r="O25" s="193">
        <f t="shared" si="6"/>
        <v>33899.367391037544</v>
      </c>
      <c r="P25" s="193">
        <f t="shared" si="6"/>
        <v>39549.367391037544</v>
      </c>
      <c r="Q25" s="193">
        <f t="shared" si="6"/>
        <v>45199.367391037551</v>
      </c>
      <c r="R25" s="193">
        <f t="shared" si="6"/>
        <v>50849.367391037551</v>
      </c>
      <c r="S25" s="193">
        <f t="shared" si="6"/>
        <v>56499.367391037551</v>
      </c>
      <c r="T25" s="193">
        <f t="shared" si="6"/>
        <v>62149.367391037551</v>
      </c>
      <c r="U25" s="193">
        <f t="shared" si="6"/>
        <v>67799.367391037551</v>
      </c>
      <c r="V25" s="193">
        <f t="shared" si="6"/>
        <v>73449.367391037551</v>
      </c>
      <c r="W25" s="193">
        <f t="shared" si="6"/>
        <v>79099.367391037551</v>
      </c>
      <c r="X25" s="193">
        <f t="shared" si="6"/>
        <v>84749.367391037551</v>
      </c>
      <c r="Y25" s="193">
        <f t="shared" si="6"/>
        <v>90399.367391037551</v>
      </c>
      <c r="Z25" s="178"/>
      <c r="AA25" s="178"/>
      <c r="AB25" s="178"/>
      <c r="AC25" s="178"/>
      <c r="AD25" s="178"/>
      <c r="AE25" s="178"/>
      <c r="AF25" s="165"/>
      <c r="AG25" s="165"/>
      <c r="AH25" s="165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</row>
    <row r="26" spans="1:49" x14ac:dyDescent="0.2">
      <c r="A26" s="197" t="s">
        <v>180</v>
      </c>
      <c r="B26" s="193">
        <f>+B25</f>
        <v>110904.42826273735</v>
      </c>
      <c r="C26" s="193">
        <f>+C25+B26</f>
        <v>89853.795653774898</v>
      </c>
      <c r="D26" s="193">
        <f t="shared" ref="D26:Y26" si="7">+D25+C26</f>
        <v>68803.163044812449</v>
      </c>
      <c r="E26" s="193">
        <f t="shared" si="7"/>
        <v>47752.53043585</v>
      </c>
      <c r="F26" s="193">
        <f t="shared" si="7"/>
        <v>26701.897826887547</v>
      </c>
      <c r="G26" s="193">
        <f t="shared" si="7"/>
        <v>5651.2652179250945</v>
      </c>
      <c r="H26" s="193">
        <f t="shared" si="7"/>
        <v>0.6326089626418252</v>
      </c>
      <c r="I26" s="193">
        <f t="shared" si="7"/>
        <v>1.8917489796876907E-10</v>
      </c>
      <c r="J26" s="193">
        <f t="shared" si="7"/>
        <v>5649.3673910377365</v>
      </c>
      <c r="K26" s="193">
        <f t="shared" si="7"/>
        <v>16948.73478207528</v>
      </c>
      <c r="L26" s="193">
        <f t="shared" si="7"/>
        <v>33898.102173112828</v>
      </c>
      <c r="M26" s="193">
        <f t="shared" si="7"/>
        <v>56497.469564150371</v>
      </c>
      <c r="N26" s="193">
        <f t="shared" si="7"/>
        <v>84746.836955187915</v>
      </c>
      <c r="O26" s="193">
        <f t="shared" si="7"/>
        <v>118646.20434622545</v>
      </c>
      <c r="P26" s="193">
        <f t="shared" si="7"/>
        <v>158195.571737263</v>
      </c>
      <c r="Q26" s="193">
        <f t="shared" si="7"/>
        <v>203394.93912830055</v>
      </c>
      <c r="R26" s="193">
        <f t="shared" si="7"/>
        <v>254244.3065193381</v>
      </c>
      <c r="S26" s="193">
        <f t="shared" si="7"/>
        <v>310743.67391037568</v>
      </c>
      <c r="T26" s="193">
        <f t="shared" si="7"/>
        <v>372893.04130141321</v>
      </c>
      <c r="U26" s="193">
        <f t="shared" si="7"/>
        <v>440692.40869245073</v>
      </c>
      <c r="V26" s="193">
        <f t="shared" si="7"/>
        <v>514141.77608348825</v>
      </c>
      <c r="W26" s="193">
        <f t="shared" si="7"/>
        <v>593241.14347452577</v>
      </c>
      <c r="X26" s="193">
        <f t="shared" si="7"/>
        <v>677990.51086556329</v>
      </c>
      <c r="Y26" s="193">
        <f t="shared" si="7"/>
        <v>768389.87825660082</v>
      </c>
      <c r="Z26" s="178"/>
      <c r="AA26" s="178"/>
      <c r="AB26" s="178"/>
      <c r="AC26" s="178"/>
      <c r="AD26" s="178"/>
      <c r="AE26" s="178"/>
      <c r="AF26" s="165"/>
      <c r="AG26" s="165"/>
      <c r="AH26" s="165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</row>
    <row r="27" spans="1:49" x14ac:dyDescent="0.2">
      <c r="A27" s="178"/>
      <c r="B27" s="192"/>
      <c r="C27" s="192"/>
      <c r="D27" s="192"/>
      <c r="E27" s="192"/>
      <c r="F27" s="192"/>
      <c r="G27" s="192"/>
      <c r="H27" s="192"/>
      <c r="I27" s="195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78"/>
      <c r="AA27" s="178"/>
      <c r="AB27" s="178"/>
      <c r="AC27" s="178"/>
      <c r="AD27" s="178"/>
      <c r="AE27" s="178"/>
      <c r="AF27" s="165"/>
      <c r="AG27" s="165"/>
      <c r="AH27" s="165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</row>
    <row r="28" spans="1:49" x14ac:dyDescent="0.2">
      <c r="A28" s="178"/>
      <c r="B28" s="192"/>
      <c r="C28" s="192"/>
      <c r="D28" s="192"/>
      <c r="E28" s="192"/>
      <c r="F28" s="192"/>
      <c r="G28" s="192"/>
      <c r="H28" s="192"/>
      <c r="I28" s="195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78"/>
      <c r="AA28" s="178"/>
      <c r="AB28" s="178"/>
      <c r="AC28" s="178"/>
      <c r="AD28" s="178"/>
      <c r="AE28" s="178"/>
      <c r="AF28" s="165"/>
      <c r="AG28" s="165"/>
      <c r="AH28" s="165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</row>
    <row r="29" spans="1:49" x14ac:dyDescent="0.2">
      <c r="A29" s="178"/>
      <c r="B29" s="192"/>
      <c r="C29" s="192"/>
      <c r="D29" s="192"/>
      <c r="E29" s="192"/>
      <c r="F29" s="192"/>
      <c r="G29" s="192"/>
      <c r="H29" s="192"/>
      <c r="I29" s="195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78"/>
      <c r="AA29" s="178"/>
      <c r="AB29" s="178"/>
      <c r="AC29" s="178"/>
      <c r="AD29" s="178"/>
      <c r="AE29" s="178"/>
      <c r="AF29" s="165"/>
      <c r="AG29" s="165"/>
      <c r="AH29" s="165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</row>
    <row r="30" spans="1:49" x14ac:dyDescent="0.2">
      <c r="A30" s="178"/>
      <c r="B30" s="192"/>
      <c r="C30" s="192"/>
      <c r="D30" s="192"/>
      <c r="E30" s="192"/>
      <c r="F30" s="192"/>
      <c r="G30" s="192"/>
      <c r="H30" s="192"/>
      <c r="I30" s="195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78"/>
      <c r="AA30" s="178"/>
      <c r="AB30" s="178"/>
      <c r="AC30" s="178"/>
      <c r="AD30" s="178"/>
      <c r="AE30" s="178"/>
      <c r="AF30" s="165"/>
      <c r="AG30" s="165"/>
      <c r="AH30" s="165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</row>
    <row r="31" spans="1:49" x14ac:dyDescent="0.2">
      <c r="A31" s="178"/>
      <c r="B31" s="192"/>
      <c r="C31" s="192"/>
      <c r="D31" s="192"/>
      <c r="E31" s="192"/>
      <c r="F31" s="192"/>
      <c r="G31" s="192"/>
      <c r="H31" s="192"/>
      <c r="I31" s="195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78"/>
      <c r="AA31" s="178"/>
      <c r="AB31" s="178"/>
      <c r="AC31" s="178"/>
      <c r="AD31" s="178"/>
      <c r="AE31" s="178"/>
      <c r="AF31" s="165"/>
      <c r="AG31" s="165"/>
      <c r="AH31" s="165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</row>
    <row r="32" spans="1:49" x14ac:dyDescent="0.2">
      <c r="A32" s="178"/>
      <c r="B32" s="192"/>
      <c r="C32" s="192"/>
      <c r="D32" s="192"/>
      <c r="E32" s="192"/>
      <c r="F32" s="192"/>
      <c r="G32" s="192"/>
      <c r="H32" s="192"/>
      <c r="I32" s="195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78"/>
      <c r="AA32" s="178"/>
      <c r="AB32" s="178"/>
      <c r="AC32" s="178"/>
      <c r="AD32" s="178"/>
      <c r="AE32" s="178"/>
      <c r="AF32" s="165"/>
      <c r="AG32" s="165"/>
      <c r="AH32" s="165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</row>
    <row r="33" spans="1:49" x14ac:dyDescent="0.2">
      <c r="A33" s="178"/>
      <c r="B33" s="192"/>
      <c r="C33" s="192"/>
      <c r="D33" s="192"/>
      <c r="E33" s="192"/>
      <c r="F33" s="192"/>
      <c r="G33" s="192"/>
      <c r="H33" s="192"/>
      <c r="I33" s="195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78"/>
      <c r="AA33" s="178"/>
      <c r="AB33" s="178"/>
      <c r="AC33" s="178"/>
      <c r="AD33" s="178"/>
      <c r="AE33" s="178"/>
      <c r="AF33" s="165"/>
      <c r="AG33" s="165"/>
      <c r="AH33" s="165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</row>
    <row r="34" spans="1:49" x14ac:dyDescent="0.2">
      <c r="A34" s="178"/>
      <c r="B34" s="192"/>
      <c r="C34" s="192"/>
      <c r="D34" s="192"/>
      <c r="E34" s="192"/>
      <c r="F34" s="192"/>
      <c r="G34" s="192"/>
      <c r="H34" s="192"/>
      <c r="I34" s="195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78"/>
      <c r="AA34" s="178"/>
      <c r="AB34" s="178"/>
      <c r="AC34" s="178"/>
      <c r="AD34" s="178"/>
      <c r="AE34" s="178"/>
      <c r="AF34" s="165"/>
      <c r="AG34" s="165"/>
      <c r="AH34" s="165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</row>
    <row r="35" spans="1:49" x14ac:dyDescent="0.2">
      <c r="A35" s="178"/>
      <c r="B35" s="192"/>
      <c r="C35" s="192"/>
      <c r="D35" s="192"/>
      <c r="E35" s="192"/>
      <c r="F35" s="192"/>
      <c r="G35" s="192"/>
      <c r="H35" s="192"/>
      <c r="I35" s="195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78"/>
      <c r="AA35" s="178"/>
      <c r="AB35" s="178"/>
      <c r="AC35" s="178"/>
      <c r="AD35" s="178"/>
      <c r="AE35" s="178"/>
      <c r="AF35" s="165"/>
      <c r="AG35" s="165"/>
      <c r="AH35" s="165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</row>
    <row r="36" spans="1:49" x14ac:dyDescent="0.2">
      <c r="A36" s="178"/>
      <c r="B36" s="192"/>
      <c r="C36" s="192"/>
      <c r="D36" s="192"/>
      <c r="E36" s="192"/>
      <c r="F36" s="192"/>
      <c r="G36" s="192"/>
      <c r="H36" s="192"/>
      <c r="I36" s="195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78"/>
      <c r="AA36" s="178"/>
      <c r="AB36" s="178"/>
      <c r="AC36" s="178"/>
      <c r="AD36" s="178"/>
      <c r="AE36" s="178"/>
      <c r="AF36" s="165"/>
      <c r="AG36" s="165"/>
      <c r="AH36" s="165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</row>
    <row r="37" spans="1:49" x14ac:dyDescent="0.2">
      <c r="A37" s="178"/>
      <c r="B37" s="192"/>
      <c r="C37" s="192"/>
      <c r="D37" s="192"/>
      <c r="E37" s="192"/>
      <c r="F37" s="192"/>
      <c r="G37" s="192"/>
      <c r="H37" s="192"/>
      <c r="I37" s="195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78"/>
      <c r="AA37" s="178"/>
      <c r="AB37" s="178"/>
      <c r="AC37" s="178"/>
      <c r="AD37" s="178"/>
      <c r="AE37" s="178"/>
      <c r="AF37" s="165"/>
      <c r="AG37" s="165"/>
      <c r="AH37" s="165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</row>
    <row r="38" spans="1:49" x14ac:dyDescent="0.2">
      <c r="A38" s="178"/>
      <c r="B38" s="192"/>
      <c r="C38" s="192"/>
      <c r="D38" s="192"/>
      <c r="E38" s="192"/>
      <c r="F38" s="192"/>
      <c r="G38" s="192"/>
      <c r="H38" s="192"/>
      <c r="I38" s="195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78"/>
      <c r="AA38" s="178"/>
      <c r="AB38" s="178"/>
      <c r="AC38" s="178"/>
      <c r="AD38" s="178"/>
      <c r="AE38" s="178"/>
      <c r="AF38" s="165"/>
      <c r="AG38" s="165"/>
      <c r="AH38" s="165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</row>
    <row r="39" spans="1:49" x14ac:dyDescent="0.2">
      <c r="A39" s="178"/>
      <c r="B39" s="192"/>
      <c r="C39" s="192"/>
      <c r="D39" s="192"/>
      <c r="E39" s="192"/>
      <c r="F39" s="192"/>
      <c r="G39" s="192"/>
      <c r="H39" s="192"/>
      <c r="I39" s="195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78"/>
      <c r="AA39" s="178"/>
      <c r="AB39" s="178"/>
      <c r="AC39" s="178"/>
      <c r="AD39" s="178"/>
      <c r="AE39" s="178"/>
      <c r="AF39" s="165"/>
      <c r="AG39" s="165"/>
      <c r="AH39" s="165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</row>
    <row r="40" spans="1:49" x14ac:dyDescent="0.2">
      <c r="A40" s="178"/>
      <c r="B40" s="192"/>
      <c r="C40" s="192"/>
      <c r="D40" s="192"/>
      <c r="E40" s="192"/>
      <c r="F40" s="192"/>
      <c r="G40" s="192"/>
      <c r="H40" s="192"/>
      <c r="I40" s="195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78"/>
      <c r="AA40" s="178"/>
      <c r="AB40" s="178"/>
      <c r="AC40" s="178"/>
      <c r="AD40" s="178"/>
      <c r="AE40" s="178"/>
      <c r="AF40" s="165"/>
      <c r="AG40" s="165"/>
      <c r="AH40" s="165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</row>
    <row r="41" spans="1:49" x14ac:dyDescent="0.2">
      <c r="A41" s="178"/>
      <c r="B41" s="192"/>
      <c r="C41" s="192"/>
      <c r="D41" s="192"/>
      <c r="E41" s="192"/>
      <c r="F41" s="192"/>
      <c r="G41" s="192"/>
      <c r="H41" s="192"/>
      <c r="I41" s="195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78"/>
      <c r="AA41" s="178"/>
      <c r="AB41" s="178"/>
      <c r="AC41" s="178"/>
      <c r="AD41" s="178"/>
      <c r="AE41" s="178"/>
      <c r="AF41" s="165"/>
      <c r="AG41" s="165"/>
      <c r="AH41" s="165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</row>
    <row r="42" spans="1:49" x14ac:dyDescent="0.2">
      <c r="A42" s="178"/>
      <c r="B42" s="192"/>
      <c r="C42" s="192"/>
      <c r="D42" s="192"/>
      <c r="E42" s="192"/>
      <c r="F42" s="192"/>
      <c r="G42" s="192"/>
      <c r="H42" s="192"/>
      <c r="I42" s="195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78"/>
      <c r="AA42" s="178"/>
      <c r="AB42" s="178"/>
      <c r="AC42" s="178"/>
      <c r="AD42" s="178"/>
      <c r="AE42" s="178"/>
      <c r="AF42" s="165"/>
      <c r="AG42" s="165"/>
      <c r="AH42" s="165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</row>
    <row r="43" spans="1:49" x14ac:dyDescent="0.2">
      <c r="A43" s="178"/>
      <c r="B43" s="192"/>
      <c r="C43" s="192"/>
      <c r="D43" s="192"/>
      <c r="E43" s="192"/>
      <c r="F43" s="192"/>
      <c r="G43" s="192"/>
      <c r="H43" s="192"/>
      <c r="I43" s="195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78"/>
      <c r="AA43" s="178"/>
      <c r="AB43" s="178"/>
      <c r="AC43" s="178"/>
      <c r="AD43" s="178"/>
      <c r="AE43" s="178"/>
      <c r="AF43" s="165"/>
      <c r="AG43" s="165"/>
      <c r="AH43" s="165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</row>
    <row r="44" spans="1:49" x14ac:dyDescent="0.2">
      <c r="A44" s="178"/>
      <c r="B44" s="192"/>
      <c r="C44" s="192"/>
      <c r="D44" s="192"/>
      <c r="E44" s="192"/>
      <c r="F44" s="192"/>
      <c r="G44" s="192"/>
      <c r="H44" s="192"/>
      <c r="I44" s="195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78"/>
      <c r="AA44" s="178"/>
      <c r="AB44" s="178"/>
      <c r="AC44" s="178"/>
      <c r="AD44" s="178"/>
      <c r="AE44" s="178"/>
      <c r="AF44" s="165"/>
      <c r="AG44" s="165"/>
      <c r="AH44" s="165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</row>
    <row r="45" spans="1:49" x14ac:dyDescent="0.2">
      <c r="A45" s="178"/>
      <c r="B45" s="192"/>
      <c r="C45" s="192"/>
      <c r="D45" s="192"/>
      <c r="E45" s="192"/>
      <c r="F45" s="192"/>
      <c r="G45" s="192"/>
      <c r="H45" s="192"/>
      <c r="I45" s="195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78"/>
      <c r="AA45" s="178"/>
      <c r="AB45" s="178"/>
      <c r="AC45" s="178"/>
      <c r="AD45" s="178"/>
      <c r="AE45" s="178"/>
      <c r="AF45" s="165"/>
      <c r="AG45" s="165"/>
      <c r="AH45" s="165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</row>
    <row r="46" spans="1:49" x14ac:dyDescent="0.2">
      <c r="A46" s="178"/>
      <c r="B46" s="192"/>
      <c r="C46" s="192"/>
      <c r="D46" s="192"/>
      <c r="E46" s="192"/>
      <c r="F46" s="192"/>
      <c r="G46" s="192"/>
      <c r="H46" s="192"/>
      <c r="I46" s="195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78"/>
      <c r="AA46" s="178"/>
      <c r="AB46" s="178"/>
      <c r="AC46" s="178"/>
      <c r="AD46" s="178"/>
      <c r="AE46" s="178"/>
      <c r="AF46" s="165"/>
      <c r="AG46" s="165"/>
      <c r="AH46" s="165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</row>
    <row r="47" spans="1:49" x14ac:dyDescent="0.2">
      <c r="A47" s="178"/>
      <c r="B47" s="192"/>
      <c r="C47" s="192"/>
      <c r="D47" s="192"/>
      <c r="E47" s="192"/>
      <c r="F47" s="192"/>
      <c r="G47" s="192"/>
      <c r="H47" s="192"/>
      <c r="I47" s="195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78"/>
      <c r="AA47" s="178"/>
      <c r="AB47" s="178"/>
      <c r="AC47" s="178"/>
      <c r="AD47" s="178"/>
      <c r="AE47" s="178"/>
      <c r="AF47" s="165"/>
      <c r="AG47" s="165"/>
      <c r="AH47" s="165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</row>
    <row r="48" spans="1:49" x14ac:dyDescent="0.2">
      <c r="A48" s="178"/>
      <c r="B48" s="192"/>
      <c r="C48" s="192"/>
      <c r="D48" s="192"/>
      <c r="E48" s="192"/>
      <c r="F48" s="192"/>
      <c r="G48" s="192"/>
      <c r="H48" s="192"/>
      <c r="I48" s="195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78"/>
      <c r="AA48" s="178"/>
      <c r="AB48" s="178"/>
      <c r="AC48" s="178"/>
      <c r="AD48" s="178"/>
      <c r="AE48" s="178"/>
      <c r="AF48" s="165"/>
      <c r="AG48" s="165"/>
      <c r="AH48" s="165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</row>
    <row r="49" spans="1:49" x14ac:dyDescent="0.2">
      <c r="A49" s="178"/>
      <c r="B49" s="192"/>
      <c r="C49" s="192"/>
      <c r="D49" s="192"/>
      <c r="E49" s="192"/>
      <c r="F49" s="192"/>
      <c r="G49" s="192"/>
      <c r="H49" s="192"/>
      <c r="I49" s="195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78"/>
      <c r="AA49" s="178"/>
      <c r="AB49" s="178"/>
      <c r="AC49" s="178"/>
      <c r="AD49" s="178"/>
      <c r="AE49" s="178"/>
      <c r="AF49" s="165"/>
      <c r="AG49" s="165"/>
      <c r="AH49" s="165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</row>
    <row r="50" spans="1:49" s="152" customFormat="1" x14ac:dyDescent="0.2">
      <c r="A50" s="198"/>
      <c r="B50" s="198"/>
      <c r="C50" s="198"/>
      <c r="D50" s="198"/>
      <c r="E50" s="198"/>
      <c r="F50" s="198"/>
      <c r="G50" s="198"/>
      <c r="H50" s="198"/>
      <c r="I50" s="199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200"/>
      <c r="AG50" s="200"/>
      <c r="AH50" s="200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</row>
    <row r="51" spans="1:49" s="152" customFormat="1" x14ac:dyDescent="0.2">
      <c r="A51" s="198"/>
      <c r="B51" s="198">
        <f>+B20</f>
        <v>-571750.63260896248</v>
      </c>
      <c r="C51" s="198">
        <f>IF(C20&lt;0,C20,0)</f>
        <v>-21050.632608962453</v>
      </c>
      <c r="D51" s="198">
        <f t="shared" ref="D51:Y51" si="8">IF(D20&lt;0,D20,0)</f>
        <v>-21050.632608962453</v>
      </c>
      <c r="E51" s="198">
        <f t="shared" si="8"/>
        <v>-21050.632608962453</v>
      </c>
      <c r="F51" s="198">
        <f t="shared" si="8"/>
        <v>-21050.632608962453</v>
      </c>
      <c r="G51" s="198">
        <f t="shared" si="8"/>
        <v>-21050.632608962453</v>
      </c>
      <c r="H51" s="198">
        <f t="shared" si="8"/>
        <v>-5650.6326089624527</v>
      </c>
      <c r="I51" s="198">
        <f t="shared" si="8"/>
        <v>-0.6326089624526503</v>
      </c>
      <c r="J51" s="198">
        <f t="shared" si="8"/>
        <v>0</v>
      </c>
      <c r="K51" s="198">
        <f t="shared" si="8"/>
        <v>0</v>
      </c>
      <c r="L51" s="198">
        <f t="shared" si="8"/>
        <v>0</v>
      </c>
      <c r="M51" s="198">
        <f t="shared" si="8"/>
        <v>0</v>
      </c>
      <c r="N51" s="198">
        <f t="shared" si="8"/>
        <v>0</v>
      </c>
      <c r="O51" s="198">
        <f t="shared" si="8"/>
        <v>0</v>
      </c>
      <c r="P51" s="198">
        <f t="shared" si="8"/>
        <v>0</v>
      </c>
      <c r="Q51" s="198">
        <f t="shared" si="8"/>
        <v>0</v>
      </c>
      <c r="R51" s="198">
        <f t="shared" si="8"/>
        <v>0</v>
      </c>
      <c r="S51" s="198">
        <f t="shared" si="8"/>
        <v>0</v>
      </c>
      <c r="T51" s="198">
        <f t="shared" si="8"/>
        <v>0</v>
      </c>
      <c r="U51" s="198">
        <f t="shared" si="8"/>
        <v>0</v>
      </c>
      <c r="V51" s="198">
        <f t="shared" si="8"/>
        <v>0</v>
      </c>
      <c r="W51" s="198">
        <f t="shared" si="8"/>
        <v>0</v>
      </c>
      <c r="X51" s="198">
        <f t="shared" si="8"/>
        <v>0</v>
      </c>
      <c r="Y51" s="198">
        <f t="shared" si="8"/>
        <v>0</v>
      </c>
      <c r="Z51" s="198"/>
      <c r="AA51" s="198"/>
      <c r="AB51" s="198"/>
      <c r="AC51" s="198"/>
      <c r="AD51" s="198"/>
      <c r="AE51" s="198"/>
      <c r="AF51" s="200"/>
      <c r="AG51" s="200"/>
      <c r="AH51" s="200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</row>
    <row r="52" spans="1:49" s="152" customFormat="1" x14ac:dyDescent="0.2">
      <c r="A52" s="198"/>
      <c r="B52" s="198">
        <f>SUM(B51:Y51)</f>
        <v>-682655.06087169982</v>
      </c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200"/>
      <c r="AG52" s="200"/>
      <c r="AH52" s="200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</row>
    <row r="53" spans="1:49" s="152" customFormat="1" x14ac:dyDescent="0.2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200"/>
      <c r="AG53" s="200"/>
      <c r="AH53" s="200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</row>
    <row r="54" spans="1:49" s="152" customFormat="1" x14ac:dyDescent="0.2">
      <c r="A54" s="202" t="s">
        <v>179</v>
      </c>
      <c r="B54" s="198">
        <f t="shared" ref="B54:Y54" si="9">+B12</f>
        <v>4166.666666666667</v>
      </c>
      <c r="C54" s="198">
        <f t="shared" si="9"/>
        <v>4166.666666666667</v>
      </c>
      <c r="D54" s="198">
        <f t="shared" si="9"/>
        <v>4166.666666666667</v>
      </c>
      <c r="E54" s="198">
        <f t="shared" si="9"/>
        <v>4166.666666666667</v>
      </c>
      <c r="F54" s="198">
        <f t="shared" si="9"/>
        <v>4166.666666666667</v>
      </c>
      <c r="G54" s="198">
        <f t="shared" si="9"/>
        <v>4166.666666666667</v>
      </c>
      <c r="H54" s="198">
        <f t="shared" si="9"/>
        <v>19566.666666666668</v>
      </c>
      <c r="I54" s="198">
        <f t="shared" si="9"/>
        <v>25216.666666666668</v>
      </c>
      <c r="J54" s="198">
        <f t="shared" si="9"/>
        <v>30866.666666666668</v>
      </c>
      <c r="K54" s="198">
        <f t="shared" si="9"/>
        <v>36516.666666666664</v>
      </c>
      <c r="L54" s="198">
        <f t="shared" si="9"/>
        <v>42166.666666666664</v>
      </c>
      <c r="M54" s="198">
        <f t="shared" si="9"/>
        <v>47816.666666666664</v>
      </c>
      <c r="N54" s="198">
        <f t="shared" si="9"/>
        <v>53466.666666666664</v>
      </c>
      <c r="O54" s="198">
        <f t="shared" si="9"/>
        <v>59116.666666666664</v>
      </c>
      <c r="P54" s="198">
        <f t="shared" si="9"/>
        <v>64766.666666666664</v>
      </c>
      <c r="Q54" s="198">
        <f t="shared" si="9"/>
        <v>70416.666666666672</v>
      </c>
      <c r="R54" s="198">
        <f t="shared" si="9"/>
        <v>76066.666666666672</v>
      </c>
      <c r="S54" s="198">
        <f t="shared" si="9"/>
        <v>81716.666666666672</v>
      </c>
      <c r="T54" s="198">
        <f t="shared" si="9"/>
        <v>87366.666666666672</v>
      </c>
      <c r="U54" s="198">
        <f t="shared" si="9"/>
        <v>93016.666666666672</v>
      </c>
      <c r="V54" s="198">
        <f t="shared" si="9"/>
        <v>98666.666666666672</v>
      </c>
      <c r="W54" s="198">
        <f t="shared" si="9"/>
        <v>104316.66666666667</v>
      </c>
      <c r="X54" s="198">
        <f t="shared" si="9"/>
        <v>109966.66666666667</v>
      </c>
      <c r="Y54" s="198">
        <f t="shared" si="9"/>
        <v>115616.66666666667</v>
      </c>
      <c r="Z54" s="198"/>
      <c r="AA54" s="198"/>
      <c r="AB54" s="198"/>
      <c r="AC54" s="198"/>
      <c r="AD54" s="198"/>
      <c r="AE54" s="198"/>
      <c r="AF54" s="200"/>
      <c r="AG54" s="200"/>
      <c r="AH54" s="200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</row>
    <row r="55" spans="1:49" s="152" customFormat="1" x14ac:dyDescent="0.2">
      <c r="A55" s="202" t="s">
        <v>252</v>
      </c>
      <c r="B55" s="380">
        <f>-B52</f>
        <v>682655.06087169982</v>
      </c>
      <c r="C55" s="198">
        <v>0</v>
      </c>
      <c r="D55" s="198">
        <v>0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8">
        <v>0</v>
      </c>
      <c r="L55" s="198">
        <v>0</v>
      </c>
      <c r="M55" s="198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8">
        <v>0</v>
      </c>
      <c r="W55" s="198">
        <v>0</v>
      </c>
      <c r="X55" s="198">
        <v>0</v>
      </c>
      <c r="Y55" s="198">
        <v>0</v>
      </c>
      <c r="Z55" s="198"/>
      <c r="AA55" s="198"/>
      <c r="AB55" s="198"/>
      <c r="AC55" s="198"/>
      <c r="AD55" s="198"/>
      <c r="AE55" s="198"/>
      <c r="AF55" s="200"/>
      <c r="AG55" s="200"/>
      <c r="AH55" s="200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</row>
    <row r="56" spans="1:49" s="152" customFormat="1" x14ac:dyDescent="0.2">
      <c r="A56" s="203" t="s">
        <v>253</v>
      </c>
      <c r="B56" s="203">
        <f>+B55+B54</f>
        <v>686821.72753836645</v>
      </c>
      <c r="C56" s="203">
        <f>+C55+C54</f>
        <v>4166.666666666667</v>
      </c>
      <c r="D56" s="203">
        <f t="shared" ref="D56:Y56" si="10">+D55+D54</f>
        <v>4166.666666666667</v>
      </c>
      <c r="E56" s="203">
        <f t="shared" si="10"/>
        <v>4166.666666666667</v>
      </c>
      <c r="F56" s="203">
        <f t="shared" si="10"/>
        <v>4166.666666666667</v>
      </c>
      <c r="G56" s="203">
        <f t="shared" si="10"/>
        <v>4166.666666666667</v>
      </c>
      <c r="H56" s="203">
        <f t="shared" si="10"/>
        <v>19566.666666666668</v>
      </c>
      <c r="I56" s="203">
        <f t="shared" si="10"/>
        <v>25216.666666666668</v>
      </c>
      <c r="J56" s="203">
        <f t="shared" si="10"/>
        <v>30866.666666666668</v>
      </c>
      <c r="K56" s="203">
        <f t="shared" si="10"/>
        <v>36516.666666666664</v>
      </c>
      <c r="L56" s="203">
        <f t="shared" si="10"/>
        <v>42166.666666666664</v>
      </c>
      <c r="M56" s="203">
        <f t="shared" si="10"/>
        <v>47816.666666666664</v>
      </c>
      <c r="N56" s="203">
        <f t="shared" si="10"/>
        <v>53466.666666666664</v>
      </c>
      <c r="O56" s="203">
        <f t="shared" si="10"/>
        <v>59116.666666666664</v>
      </c>
      <c r="P56" s="203">
        <f t="shared" si="10"/>
        <v>64766.666666666664</v>
      </c>
      <c r="Q56" s="203">
        <f t="shared" si="10"/>
        <v>70416.666666666672</v>
      </c>
      <c r="R56" s="203">
        <f t="shared" si="10"/>
        <v>76066.666666666672</v>
      </c>
      <c r="S56" s="203">
        <f t="shared" si="10"/>
        <v>81716.666666666672</v>
      </c>
      <c r="T56" s="203">
        <f t="shared" si="10"/>
        <v>87366.666666666672</v>
      </c>
      <c r="U56" s="203">
        <f t="shared" si="10"/>
        <v>93016.666666666672</v>
      </c>
      <c r="V56" s="203">
        <f t="shared" si="10"/>
        <v>98666.666666666672</v>
      </c>
      <c r="W56" s="203">
        <f t="shared" si="10"/>
        <v>104316.66666666667</v>
      </c>
      <c r="X56" s="203">
        <f t="shared" si="10"/>
        <v>109966.66666666667</v>
      </c>
      <c r="Y56" s="203">
        <f t="shared" si="10"/>
        <v>115616.66666666667</v>
      </c>
      <c r="Z56" s="198"/>
      <c r="AA56" s="198"/>
      <c r="AB56" s="198"/>
      <c r="AC56" s="198"/>
      <c r="AD56" s="198"/>
      <c r="AE56" s="198"/>
      <c r="AF56" s="200"/>
      <c r="AG56" s="200"/>
      <c r="AH56" s="200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</row>
    <row r="57" spans="1:49" s="152" customFormat="1" x14ac:dyDescent="0.2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200"/>
      <c r="AG57" s="200"/>
      <c r="AH57" s="200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</row>
    <row r="58" spans="1:49" s="152" customFormat="1" x14ac:dyDescent="0.2">
      <c r="A58" s="198" t="s">
        <v>47</v>
      </c>
      <c r="B58" s="198">
        <f>+B16</f>
        <v>575917.29927562911</v>
      </c>
      <c r="C58" s="198">
        <f t="shared" ref="C58:Y58" si="11">+C16</f>
        <v>25217.299275629121</v>
      </c>
      <c r="D58" s="198">
        <f t="shared" si="11"/>
        <v>25217.299275629121</v>
      </c>
      <c r="E58" s="198">
        <f t="shared" si="11"/>
        <v>25217.299275629121</v>
      </c>
      <c r="F58" s="198">
        <f t="shared" si="11"/>
        <v>25217.299275629121</v>
      </c>
      <c r="G58" s="198">
        <f t="shared" si="11"/>
        <v>25217.299275629121</v>
      </c>
      <c r="H58" s="198">
        <f t="shared" si="11"/>
        <v>25217.299275629121</v>
      </c>
      <c r="I58" s="198">
        <f t="shared" si="11"/>
        <v>25217.299275629121</v>
      </c>
      <c r="J58" s="198">
        <f t="shared" si="11"/>
        <v>25217.299275629121</v>
      </c>
      <c r="K58" s="198">
        <f t="shared" si="11"/>
        <v>25217.299275629121</v>
      </c>
      <c r="L58" s="198">
        <f t="shared" si="11"/>
        <v>25217.299275629121</v>
      </c>
      <c r="M58" s="198">
        <f t="shared" si="11"/>
        <v>25217.299275629121</v>
      </c>
      <c r="N58" s="198">
        <f t="shared" si="11"/>
        <v>25217.299275629121</v>
      </c>
      <c r="O58" s="198">
        <f t="shared" si="11"/>
        <v>25217.299275629121</v>
      </c>
      <c r="P58" s="198">
        <f t="shared" si="11"/>
        <v>25217.299275629121</v>
      </c>
      <c r="Q58" s="198">
        <f t="shared" si="11"/>
        <v>25217.299275629121</v>
      </c>
      <c r="R58" s="198">
        <f t="shared" si="11"/>
        <v>25217.299275629121</v>
      </c>
      <c r="S58" s="198">
        <f t="shared" si="11"/>
        <v>25217.299275629121</v>
      </c>
      <c r="T58" s="198">
        <f t="shared" si="11"/>
        <v>25217.299275629121</v>
      </c>
      <c r="U58" s="198">
        <f t="shared" si="11"/>
        <v>25217.299275629121</v>
      </c>
      <c r="V58" s="198">
        <f t="shared" si="11"/>
        <v>25217.299275629121</v>
      </c>
      <c r="W58" s="198">
        <f t="shared" si="11"/>
        <v>25217.299275629121</v>
      </c>
      <c r="X58" s="198">
        <f t="shared" si="11"/>
        <v>25217.299275629121</v>
      </c>
      <c r="Y58" s="198">
        <f t="shared" si="11"/>
        <v>25217.299275629121</v>
      </c>
      <c r="Z58" s="198"/>
      <c r="AA58" s="198"/>
      <c r="AB58" s="198"/>
      <c r="AC58" s="198"/>
      <c r="AD58" s="198"/>
      <c r="AE58" s="198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</row>
    <row r="59" spans="1:49" s="152" customFormat="1" x14ac:dyDescent="0.2">
      <c r="A59" s="198"/>
      <c r="B59" s="198">
        <f>+B56-B58</f>
        <v>110904.42826273735</v>
      </c>
      <c r="C59" s="198">
        <f t="shared" ref="C59:Y59" si="12">+C56-C58</f>
        <v>-21050.632608962453</v>
      </c>
      <c r="D59" s="198">
        <f t="shared" si="12"/>
        <v>-21050.632608962453</v>
      </c>
      <c r="E59" s="198">
        <f t="shared" si="12"/>
        <v>-21050.632608962453</v>
      </c>
      <c r="F59" s="198">
        <f t="shared" si="12"/>
        <v>-21050.632608962453</v>
      </c>
      <c r="G59" s="198">
        <f t="shared" si="12"/>
        <v>-21050.632608962453</v>
      </c>
      <c r="H59" s="198">
        <f t="shared" si="12"/>
        <v>-5650.6326089624527</v>
      </c>
      <c r="I59" s="198">
        <f t="shared" si="12"/>
        <v>-0.6326089624526503</v>
      </c>
      <c r="J59" s="198">
        <f t="shared" si="12"/>
        <v>5649.3673910375473</v>
      </c>
      <c r="K59" s="198">
        <f t="shared" si="12"/>
        <v>11299.367391037544</v>
      </c>
      <c r="L59" s="198">
        <f t="shared" si="12"/>
        <v>16949.367391037544</v>
      </c>
      <c r="M59" s="198">
        <f t="shared" si="12"/>
        <v>22599.367391037544</v>
      </c>
      <c r="N59" s="198">
        <f t="shared" si="12"/>
        <v>28249.367391037544</v>
      </c>
      <c r="O59" s="198">
        <f t="shared" si="12"/>
        <v>33899.367391037544</v>
      </c>
      <c r="P59" s="198">
        <f t="shared" si="12"/>
        <v>39549.367391037544</v>
      </c>
      <c r="Q59" s="198">
        <f t="shared" si="12"/>
        <v>45199.367391037551</v>
      </c>
      <c r="R59" s="198">
        <f t="shared" si="12"/>
        <v>50849.367391037551</v>
      </c>
      <c r="S59" s="198">
        <f t="shared" si="12"/>
        <v>56499.367391037551</v>
      </c>
      <c r="T59" s="198">
        <f t="shared" si="12"/>
        <v>62149.367391037551</v>
      </c>
      <c r="U59" s="198">
        <f t="shared" si="12"/>
        <v>67799.367391037551</v>
      </c>
      <c r="V59" s="198">
        <f t="shared" si="12"/>
        <v>73449.367391037551</v>
      </c>
      <c r="W59" s="198">
        <f t="shared" si="12"/>
        <v>79099.367391037551</v>
      </c>
      <c r="X59" s="198">
        <f t="shared" si="12"/>
        <v>84749.367391037551</v>
      </c>
      <c r="Y59" s="198">
        <f t="shared" si="12"/>
        <v>90399.367391037551</v>
      </c>
      <c r="Z59" s="198"/>
      <c r="AA59" s="198"/>
      <c r="AB59" s="198"/>
      <c r="AC59" s="198"/>
      <c r="AD59" s="198"/>
      <c r="AE59" s="198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</row>
    <row r="60" spans="1:49" s="152" customFormat="1" x14ac:dyDescent="0.2">
      <c r="A60" s="198"/>
      <c r="B60" s="198">
        <f>+B59</f>
        <v>110904.42826273735</v>
      </c>
      <c r="C60" s="198">
        <f>+C59+B60</f>
        <v>89853.795653774898</v>
      </c>
      <c r="D60" s="198">
        <f t="shared" ref="D60:Y60" si="13">+D59+C60</f>
        <v>68803.163044812449</v>
      </c>
      <c r="E60" s="198">
        <f t="shared" si="13"/>
        <v>47752.53043585</v>
      </c>
      <c r="F60" s="198">
        <f t="shared" si="13"/>
        <v>26701.897826887547</v>
      </c>
      <c r="G60" s="198">
        <f t="shared" si="13"/>
        <v>5651.2652179250945</v>
      </c>
      <c r="H60" s="198">
        <f t="shared" si="13"/>
        <v>0.6326089626418252</v>
      </c>
      <c r="I60" s="198">
        <f t="shared" si="13"/>
        <v>1.8917489796876907E-10</v>
      </c>
      <c r="J60" s="198">
        <f t="shared" si="13"/>
        <v>5649.3673910377365</v>
      </c>
      <c r="K60" s="198">
        <f t="shared" si="13"/>
        <v>16948.73478207528</v>
      </c>
      <c r="L60" s="198">
        <f t="shared" si="13"/>
        <v>33898.102173112828</v>
      </c>
      <c r="M60" s="198">
        <f t="shared" si="13"/>
        <v>56497.469564150371</v>
      </c>
      <c r="N60" s="198">
        <f t="shared" si="13"/>
        <v>84746.836955187915</v>
      </c>
      <c r="O60" s="198">
        <f t="shared" si="13"/>
        <v>118646.20434622545</v>
      </c>
      <c r="P60" s="198">
        <f t="shared" si="13"/>
        <v>158195.571737263</v>
      </c>
      <c r="Q60" s="198">
        <f t="shared" si="13"/>
        <v>203394.93912830055</v>
      </c>
      <c r="R60" s="198">
        <f t="shared" si="13"/>
        <v>254244.3065193381</v>
      </c>
      <c r="S60" s="198">
        <f t="shared" si="13"/>
        <v>310743.67391037568</v>
      </c>
      <c r="T60" s="198">
        <f t="shared" si="13"/>
        <v>372893.04130141321</v>
      </c>
      <c r="U60" s="198">
        <f t="shared" si="13"/>
        <v>440692.40869245073</v>
      </c>
      <c r="V60" s="198">
        <f t="shared" si="13"/>
        <v>514141.77608348825</v>
      </c>
      <c r="W60" s="198">
        <f t="shared" si="13"/>
        <v>593241.14347452577</v>
      </c>
      <c r="X60" s="198">
        <f t="shared" si="13"/>
        <v>677990.51086556329</v>
      </c>
      <c r="Y60" s="198">
        <f t="shared" si="13"/>
        <v>768389.87825660082</v>
      </c>
      <c r="Z60" s="198"/>
      <c r="AA60" s="198"/>
      <c r="AB60" s="198"/>
      <c r="AC60" s="198"/>
      <c r="AD60" s="198"/>
      <c r="AE60" s="198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</row>
    <row r="61" spans="1:49" s="152" customFormat="1" x14ac:dyDescent="0.2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</row>
    <row r="62" spans="1:49" s="152" customFormat="1" x14ac:dyDescent="0.2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</row>
    <row r="63" spans="1:49" s="152" customFormat="1" x14ac:dyDescent="0.2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</row>
    <row r="64" spans="1:49" s="152" customFormat="1" x14ac:dyDescent="0.2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</row>
    <row r="65" spans="1:49" s="152" customFormat="1" x14ac:dyDescent="0.2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</row>
    <row r="66" spans="1:49" s="152" customFormat="1" x14ac:dyDescent="0.2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</row>
    <row r="67" spans="1:49" x14ac:dyDescent="0.2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</row>
    <row r="68" spans="1:49" x14ac:dyDescent="0.2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</row>
    <row r="69" spans="1:49" x14ac:dyDescent="0.2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</row>
    <row r="70" spans="1:49" x14ac:dyDescent="0.2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</row>
    <row r="71" spans="1:49" x14ac:dyDescent="0.2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</row>
    <row r="72" spans="1:49" x14ac:dyDescent="0.2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</row>
    <row r="73" spans="1:49" x14ac:dyDescent="0.2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</row>
    <row r="74" spans="1:49" x14ac:dyDescent="0.2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</row>
    <row r="75" spans="1:49" x14ac:dyDescent="0.2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</row>
    <row r="76" spans="1:49" x14ac:dyDescent="0.2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</row>
    <row r="77" spans="1:49" x14ac:dyDescent="0.2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</row>
    <row r="78" spans="1:49" x14ac:dyDescent="0.2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</row>
    <row r="79" spans="1:49" x14ac:dyDescent="0.2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</row>
    <row r="80" spans="1:49" x14ac:dyDescent="0.2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</row>
    <row r="81" spans="1:49" x14ac:dyDescent="0.2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</row>
    <row r="82" spans="1:49" x14ac:dyDescent="0.2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</row>
    <row r="83" spans="1:49" x14ac:dyDescent="0.2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</row>
    <row r="84" spans="1:49" x14ac:dyDescent="0.2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</row>
    <row r="85" spans="1:49" x14ac:dyDescent="0.2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</row>
    <row r="86" spans="1:49" x14ac:dyDescent="0.2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</row>
    <row r="87" spans="1:49" x14ac:dyDescent="0.2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</row>
    <row r="88" spans="1:49" x14ac:dyDescent="0.2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</row>
    <row r="89" spans="1:49" x14ac:dyDescent="0.2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</row>
    <row r="90" spans="1:49" x14ac:dyDescent="0.2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</row>
    <row r="91" spans="1:49" x14ac:dyDescent="0.2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</row>
    <row r="92" spans="1:49" x14ac:dyDescent="0.2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</row>
    <row r="93" spans="1:49" x14ac:dyDescent="0.2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</row>
    <row r="94" spans="1:49" x14ac:dyDescent="0.2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</row>
    <row r="95" spans="1:49" x14ac:dyDescent="0.2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</row>
    <row r="96" spans="1:49" x14ac:dyDescent="0.2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</row>
    <row r="97" spans="1:49" x14ac:dyDescent="0.2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</row>
    <row r="98" spans="1:49" x14ac:dyDescent="0.2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</row>
    <row r="99" spans="1:49" x14ac:dyDescent="0.2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</row>
    <row r="100" spans="1:49" x14ac:dyDescent="0.2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</row>
    <row r="101" spans="1:49" x14ac:dyDescent="0.2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</row>
    <row r="102" spans="1:49" x14ac:dyDescent="0.2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</row>
    <row r="103" spans="1:49" x14ac:dyDescent="0.2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</row>
    <row r="104" spans="1:49" x14ac:dyDescent="0.2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</row>
    <row r="105" spans="1:49" x14ac:dyDescent="0.2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</row>
    <row r="106" spans="1:49" x14ac:dyDescent="0.2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</row>
    <row r="107" spans="1:49" x14ac:dyDescent="0.2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</row>
    <row r="108" spans="1:49" x14ac:dyDescent="0.2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</row>
    <row r="109" spans="1:49" x14ac:dyDescent="0.2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</row>
    <row r="110" spans="1:49" x14ac:dyDescent="0.2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</row>
    <row r="111" spans="1:49" x14ac:dyDescent="0.2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</row>
    <row r="112" spans="1:49" x14ac:dyDescent="0.2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</row>
    <row r="113" spans="1:49" x14ac:dyDescent="0.2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</row>
    <row r="114" spans="1:49" x14ac:dyDescent="0.2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</row>
    <row r="115" spans="1:49" x14ac:dyDescent="0.2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</row>
    <row r="116" spans="1:49" x14ac:dyDescent="0.2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</row>
    <row r="117" spans="1:49" x14ac:dyDescent="0.2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</row>
    <row r="118" spans="1:49" x14ac:dyDescent="0.2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</row>
    <row r="119" spans="1:49" x14ac:dyDescent="0.2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</row>
    <row r="120" spans="1:49" x14ac:dyDescent="0.2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</row>
    <row r="121" spans="1:49" x14ac:dyDescent="0.2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</row>
    <row r="122" spans="1:49" x14ac:dyDescent="0.2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</row>
    <row r="123" spans="1:49" x14ac:dyDescent="0.2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</row>
    <row r="124" spans="1:49" x14ac:dyDescent="0.2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</row>
    <row r="125" spans="1:49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</row>
    <row r="126" spans="1:49" x14ac:dyDescent="0.2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</row>
    <row r="127" spans="1:49" x14ac:dyDescent="0.2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</row>
    <row r="128" spans="1:49" x14ac:dyDescent="0.2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</row>
    <row r="129" spans="1:49" x14ac:dyDescent="0.2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</row>
    <row r="130" spans="1:49" x14ac:dyDescent="0.2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</row>
    <row r="131" spans="1:49" x14ac:dyDescent="0.2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</row>
    <row r="132" spans="1:49" x14ac:dyDescent="0.2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</row>
    <row r="133" spans="1:49" x14ac:dyDescent="0.2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</row>
    <row r="134" spans="1:49" x14ac:dyDescent="0.2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</row>
    <row r="135" spans="1:49" x14ac:dyDescent="0.2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</row>
    <row r="136" spans="1:49" x14ac:dyDescent="0.2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</row>
    <row r="137" spans="1:49" x14ac:dyDescent="0.2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</row>
    <row r="138" spans="1:49" x14ac:dyDescent="0.2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</row>
    <row r="139" spans="1:49" x14ac:dyDescent="0.2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</row>
    <row r="140" spans="1:49" x14ac:dyDescent="0.2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</row>
    <row r="141" spans="1:49" x14ac:dyDescent="0.2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</row>
    <row r="142" spans="1:49" x14ac:dyDescent="0.2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</row>
    <row r="143" spans="1:49" x14ac:dyDescent="0.2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</row>
    <row r="144" spans="1:49" x14ac:dyDescent="0.2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</row>
    <row r="145" spans="1:49" x14ac:dyDescent="0.2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</row>
    <row r="146" spans="1:49" x14ac:dyDescent="0.2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</row>
    <row r="147" spans="1:49" x14ac:dyDescent="0.2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</row>
    <row r="148" spans="1:49" x14ac:dyDescent="0.2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</row>
    <row r="149" spans="1:49" x14ac:dyDescent="0.2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</row>
    <row r="150" spans="1:49" x14ac:dyDescent="0.2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</row>
    <row r="151" spans="1:49" x14ac:dyDescent="0.2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</row>
    <row r="152" spans="1:49" x14ac:dyDescent="0.2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</row>
    <row r="153" spans="1:49" x14ac:dyDescent="0.2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</row>
    <row r="154" spans="1:49" x14ac:dyDescent="0.2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</row>
    <row r="155" spans="1:49" x14ac:dyDescent="0.2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</row>
    <row r="156" spans="1:49" x14ac:dyDescent="0.2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</row>
    <row r="157" spans="1:49" x14ac:dyDescent="0.2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</row>
    <row r="158" spans="1:49" x14ac:dyDescent="0.2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</row>
    <row r="159" spans="1:49" x14ac:dyDescent="0.2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</row>
    <row r="160" spans="1:49" x14ac:dyDescent="0.2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</row>
    <row r="161" spans="1:49" x14ac:dyDescent="0.2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</row>
    <row r="162" spans="1:49" x14ac:dyDescent="0.2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</row>
    <row r="163" spans="1:49" x14ac:dyDescent="0.2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</row>
    <row r="164" spans="1:49" x14ac:dyDescent="0.2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</row>
    <row r="165" spans="1:49" x14ac:dyDescent="0.2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</row>
    <row r="166" spans="1:49" x14ac:dyDescent="0.2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</row>
    <row r="167" spans="1:49" x14ac:dyDescent="0.2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</row>
    <row r="168" spans="1:49" x14ac:dyDescent="0.2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</row>
    <row r="169" spans="1:49" x14ac:dyDescent="0.2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</row>
    <row r="170" spans="1:49" x14ac:dyDescent="0.2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</row>
    <row r="171" spans="1:49" x14ac:dyDescent="0.2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</row>
    <row r="172" spans="1:49" x14ac:dyDescent="0.2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</row>
    <row r="173" spans="1:49" x14ac:dyDescent="0.2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</row>
    <row r="174" spans="1:49" x14ac:dyDescent="0.2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</row>
    <row r="175" spans="1:49" x14ac:dyDescent="0.2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</row>
    <row r="176" spans="1:49" x14ac:dyDescent="0.2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</row>
    <row r="177" spans="1:49" x14ac:dyDescent="0.2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</row>
    <row r="178" spans="1:49" x14ac:dyDescent="0.2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</row>
    <row r="179" spans="1:49" x14ac:dyDescent="0.2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</row>
    <row r="180" spans="1:49" x14ac:dyDescent="0.2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  <c r="AC180" s="178"/>
      <c r="AD180" s="178"/>
      <c r="AE180" s="178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</row>
    <row r="181" spans="1:49" x14ac:dyDescent="0.2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</row>
    <row r="182" spans="1:49" x14ac:dyDescent="0.2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</row>
    <row r="183" spans="1:49" x14ac:dyDescent="0.2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</row>
    <row r="184" spans="1:49" x14ac:dyDescent="0.2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  <c r="AC184" s="178"/>
      <c r="AD184" s="178"/>
      <c r="AE184" s="178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</row>
    <row r="185" spans="1:49" x14ac:dyDescent="0.2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</row>
    <row r="186" spans="1:49" x14ac:dyDescent="0.2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</row>
    <row r="187" spans="1:49" x14ac:dyDescent="0.2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</row>
    <row r="188" spans="1:49" x14ac:dyDescent="0.2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</row>
    <row r="189" spans="1:49" x14ac:dyDescent="0.2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</row>
    <row r="190" spans="1:49" x14ac:dyDescent="0.2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</row>
    <row r="191" spans="1:49" x14ac:dyDescent="0.2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</row>
    <row r="192" spans="1:49" x14ac:dyDescent="0.2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</row>
    <row r="193" spans="1:3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:3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:3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:3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:3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spans="1:3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spans="1:3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spans="1:3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spans="1:3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</row>
    <row r="234" spans="1:3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spans="1:3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spans="1:3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spans="1:3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spans="1:3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spans="1:3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spans="1:3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spans="1:3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spans="1:3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spans="1:3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spans="1:3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spans="1:3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spans="1:3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spans="1:3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spans="1:3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spans="1:3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spans="1:3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spans="1:3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spans="1:3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spans="1:3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spans="1:3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spans="1:3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spans="1:3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spans="1:3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spans="1:3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spans="1:3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spans="1:3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spans="1:3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spans="1:3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spans="1:3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spans="1:3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spans="1:3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spans="1:3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spans="1:3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spans="1:3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spans="1:3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spans="1:3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spans="1:3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spans="1:3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spans="1:3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spans="1:3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spans="1:3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spans="1:3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spans="1:3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spans="1:3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spans="1:3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spans="1:3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spans="1:3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spans="1:3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spans="1:3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spans="1:3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spans="1:3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spans="1:3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spans="1:3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spans="1:3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spans="1:3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spans="1:3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spans="1:3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spans="1:3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spans="1:3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spans="1:3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spans="1:3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spans="1:3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spans="1:3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spans="1:3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spans="1:3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spans="1:3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spans="1:3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spans="1:3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spans="1:3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spans="1:3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spans="1:3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spans="1:3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spans="1:3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spans="1:3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spans="1:3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spans="1:3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spans="1:3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spans="1:3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spans="1:3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spans="1:3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spans="1:3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spans="1:3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spans="1:3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spans="1:3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spans="1:3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spans="1:3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spans="1:3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spans="1:3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spans="1:3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spans="1:3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spans="1:3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spans="1:3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spans="1:3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spans="1:3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spans="1:3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spans="1:3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spans="1:3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spans="1:3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spans="1:3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spans="1:3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spans="1:3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spans="1:3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spans="1:3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spans="1:3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spans="1:3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spans="1:3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spans="1:3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spans="1:3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spans="1:3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spans="1:3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spans="1:3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spans="1:3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spans="1:3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spans="1:3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spans="1:3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spans="1:3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spans="1:3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spans="1:3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spans="1:3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spans="1:3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spans="1:3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spans="1:3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spans="1:3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spans="1:3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spans="1:3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spans="1:3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spans="1:3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spans="1:3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spans="1:3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spans="1:3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spans="1:3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spans="1:3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spans="1:3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spans="1:3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spans="1:3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spans="1:3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spans="1:3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spans="1:3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spans="1:3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spans="1:3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spans="1:3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spans="1:3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spans="1:3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spans="1:3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spans="1:3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spans="1:3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spans="1:3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spans="1:3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spans="1:3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spans="1:3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spans="1:3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spans="1:3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spans="1:3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spans="1:3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spans="1:3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spans="1:3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spans="1:3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spans="1:3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spans="1:3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spans="1:3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spans="1:3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spans="1:3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spans="1:3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spans="1:3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spans="1:3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spans="1:3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spans="1:3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spans="1:3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spans="1:3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spans="1:3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spans="1:3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spans="1:3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spans="1:3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spans="1:3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spans="1:3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spans="1:3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spans="1:3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spans="1:3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spans="1:3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spans="1:3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spans="1:3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spans="1:3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  <row r="517" spans="1:3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</row>
    <row r="518" spans="1:3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</row>
    <row r="519" spans="1:3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</row>
    <row r="520" spans="1:3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</row>
    <row r="521" spans="1:3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</row>
    <row r="522" spans="1:3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</row>
    <row r="523" spans="1:3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 spans="1:3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</row>
    <row r="525" spans="1:3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</row>
    <row r="526" spans="1:3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</row>
    <row r="527" spans="1:3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</row>
    <row r="528" spans="1:3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</row>
    <row r="529" spans="1:3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</row>
    <row r="530" spans="1:3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</row>
    <row r="531" spans="1:3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</row>
    <row r="532" spans="1:3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 spans="1:3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</row>
    <row r="534" spans="1:3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</row>
    <row r="535" spans="1:3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</row>
    <row r="536" spans="1:3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</row>
    <row r="537" spans="1:3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</row>
    <row r="538" spans="1:3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</row>
    <row r="539" spans="1:3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</row>
    <row r="540" spans="1:3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</row>
    <row r="541" spans="1:3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 spans="1:3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</row>
    <row r="543" spans="1:3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</row>
    <row r="544" spans="1:3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</row>
    <row r="545" spans="1:3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</row>
    <row r="546" spans="1:3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</row>
    <row r="547" spans="1:3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</row>
    <row r="548" spans="1:3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</row>
    <row r="549" spans="1:3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</row>
    <row r="550" spans="1:3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 spans="1:3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</row>
    <row r="552" spans="1:3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</row>
    <row r="553" spans="1:3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</row>
    <row r="554" spans="1:3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</row>
    <row r="555" spans="1:3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</row>
    <row r="556" spans="1:3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</row>
    <row r="557" spans="1:3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</row>
    <row r="558" spans="1:3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</row>
    <row r="559" spans="1:3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 spans="1:3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</row>
    <row r="561" spans="1:3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</row>
    <row r="562" spans="1:3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</row>
    <row r="563" spans="1:3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</row>
    <row r="564" spans="1:3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</row>
    <row r="565" spans="1:3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</row>
    <row r="566" spans="1:3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</row>
    <row r="567" spans="1:3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</row>
    <row r="568" spans="1:3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 spans="1:3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</row>
    <row r="570" spans="1:3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</row>
    <row r="571" spans="1:3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</row>
    <row r="572" spans="1:3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</row>
    <row r="573" spans="1:3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</row>
    <row r="574" spans="1:3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</row>
    <row r="575" spans="1:3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</row>
    <row r="576" spans="1:3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</row>
    <row r="577" spans="1:3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 spans="1:3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</row>
    <row r="579" spans="1:3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</row>
    <row r="580" spans="1:3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</row>
    <row r="581" spans="1:3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</row>
    <row r="582" spans="1:3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</row>
    <row r="583" spans="1:3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</row>
    <row r="584" spans="1:3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</row>
    <row r="585" spans="1:3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</row>
    <row r="586" spans="1:3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 spans="1:3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</row>
    <row r="588" spans="1:3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</row>
    <row r="589" spans="1:3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</row>
    <row r="590" spans="1:3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</row>
    <row r="591" spans="1:3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</row>
    <row r="592" spans="1:3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</row>
    <row r="593" spans="1:3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</row>
    <row r="594" spans="1:3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</row>
    <row r="595" spans="1:3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 spans="1:3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</row>
    <row r="597" spans="1:3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</row>
    <row r="598" spans="1:3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</row>
    <row r="599" spans="1:3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</row>
    <row r="600" spans="1:3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</row>
    <row r="601" spans="1:3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</row>
    <row r="602" spans="1:3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</row>
    <row r="603" spans="1:3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</row>
    <row r="604" spans="1:3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</row>
    <row r="605" spans="1:3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 spans="1:3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 spans="1:3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</row>
    <row r="608" spans="1:3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</row>
    <row r="609" spans="1:3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</row>
    <row r="610" spans="1:3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</row>
    <row r="611" spans="1:3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</row>
    <row r="612" spans="1:3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</row>
    <row r="613" spans="1:3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</row>
    <row r="614" spans="1:3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 spans="1:3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</row>
    <row r="616" spans="1:3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</row>
    <row r="617" spans="1:3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</row>
    <row r="618" spans="1:3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</row>
    <row r="619" spans="1:3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</row>
    <row r="620" spans="1:3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</row>
    <row r="621" spans="1:3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</row>
    <row r="622" spans="1:3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</row>
    <row r="623" spans="1:3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 spans="1:3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</row>
    <row r="625" spans="1:3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</row>
    <row r="626" spans="1:3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</row>
    <row r="627" spans="1:3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</row>
    <row r="628" spans="1:3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</row>
    <row r="629" spans="1:3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</row>
    <row r="630" spans="1:3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</row>
    <row r="631" spans="1:3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</row>
    <row r="632" spans="1:3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 spans="1:3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</row>
    <row r="634" spans="1:3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</row>
    <row r="635" spans="1:3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</row>
    <row r="636" spans="1:3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</row>
    <row r="637" spans="1:3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</row>
    <row r="638" spans="1:3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</row>
    <row r="639" spans="1:3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</row>
    <row r="640" spans="1:3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</row>
    <row r="641" spans="1:3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 spans="1:3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</row>
    <row r="643" spans="1:3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</row>
    <row r="644" spans="1:3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</row>
    <row r="645" spans="1:3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</row>
    <row r="646" spans="1:3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</row>
    <row r="647" spans="1:3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</row>
    <row r="648" spans="1:3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</row>
    <row r="649" spans="1:3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</row>
    <row r="650" spans="1:3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 spans="1:3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</row>
    <row r="652" spans="1:3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</row>
    <row r="653" spans="1:3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</row>
    <row r="654" spans="1:3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</row>
    <row r="655" spans="1:3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</row>
    <row r="656" spans="1:3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</row>
    <row r="657" spans="1:3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</row>
    <row r="658" spans="1:3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</row>
    <row r="659" spans="1:3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 spans="1:3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</row>
    <row r="661" spans="1:3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</row>
    <row r="662" spans="1:3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</row>
    <row r="663" spans="1:3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</row>
    <row r="664" spans="1:3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</row>
    <row r="665" spans="1:3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</row>
    <row r="666" spans="1:3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</row>
    <row r="667" spans="1:3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</row>
    <row r="668" spans="1:3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 spans="1:3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</row>
    <row r="670" spans="1:3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</row>
    <row r="671" spans="1:3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</row>
    <row r="672" spans="1:3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</row>
    <row r="673" spans="1:3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</row>
    <row r="674" spans="1:3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</row>
    <row r="675" spans="1:3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</row>
    <row r="676" spans="1:3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</row>
    <row r="677" spans="1:3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 spans="1:3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</row>
    <row r="679" spans="1:3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</row>
    <row r="680" spans="1:3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</row>
    <row r="681" spans="1:3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</row>
    <row r="682" spans="1:3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</row>
    <row r="683" spans="1:3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</row>
    <row r="684" spans="1:3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</row>
    <row r="685" spans="1:3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</row>
    <row r="686" spans="1:3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 spans="1:3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</row>
    <row r="688" spans="1:3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</row>
    <row r="689" spans="1:3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</row>
    <row r="690" spans="1:3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</row>
    <row r="691" spans="1:3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</row>
    <row r="692" spans="1:3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</row>
    <row r="693" spans="1:3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</row>
    <row r="694" spans="1:3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</row>
    <row r="695" spans="1:3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 spans="1:3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</row>
    <row r="697" spans="1:3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</row>
    <row r="698" spans="1:3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</row>
    <row r="699" spans="1:3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</row>
    <row r="700" spans="1:3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</row>
    <row r="701" spans="1:3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</row>
    <row r="702" spans="1:3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</row>
  </sheetData>
  <sheetProtection algorithmName="SHA-512" hashValue="HFxufGV4+b8MzsZbiDYCa3zTGH3YL4vlTBkSuiDkJ59vyyZZjhL7mcmSQ1Uc1mz9hsR2FV4nZrAzmvYYm9ps9w==" saltValue="2vy96hiPuLtn+r7e4n5bH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E905"/>
  <sheetViews>
    <sheetView workbookViewId="0"/>
  </sheetViews>
  <sheetFormatPr baseColWidth="10" defaultColWidth="9.1640625" defaultRowHeight="15" x14ac:dyDescent="0.2"/>
  <cols>
    <col min="1" max="1" width="3.83203125" style="215" customWidth="1"/>
    <col min="2" max="2" width="22.33203125" style="215" customWidth="1"/>
    <col min="3" max="3" width="11.1640625" style="227" customWidth="1"/>
    <col min="4" max="5" width="11.1640625" style="215" customWidth="1"/>
    <col min="6" max="16384" width="9.1640625" style="215"/>
  </cols>
  <sheetData>
    <row r="1" spans="1:31" ht="23.25" customHeight="1" thickBot="1" x14ac:dyDescent="0.25">
      <c r="A1" s="211" t="s">
        <v>182</v>
      </c>
      <c r="B1" s="212"/>
      <c r="C1" s="213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</row>
    <row r="2" spans="1:31" ht="23.25" customHeight="1" x14ac:dyDescent="0.2">
      <c r="A2" s="216"/>
      <c r="B2" s="214"/>
      <c r="C2" s="217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</row>
    <row r="3" spans="1:31" ht="13.5" customHeight="1" x14ac:dyDescent="0.2">
      <c r="A3" s="154"/>
      <c r="B3" s="155"/>
      <c r="C3" s="156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</row>
    <row r="4" spans="1:31" ht="13.5" customHeight="1" x14ac:dyDescent="0.2">
      <c r="A4" s="216"/>
      <c r="B4" s="214"/>
      <c r="C4" s="217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</row>
    <row r="5" spans="1:31" ht="5.25" customHeight="1" x14ac:dyDescent="0.2">
      <c r="A5" s="214"/>
      <c r="B5" s="214"/>
      <c r="C5" s="217"/>
      <c r="D5" s="214"/>
      <c r="E5" s="218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</row>
    <row r="6" spans="1:31" x14ac:dyDescent="0.2">
      <c r="A6" s="447" t="s">
        <v>54</v>
      </c>
      <c r="B6" s="447"/>
      <c r="C6" s="228" t="s">
        <v>55</v>
      </c>
      <c r="D6" s="229" t="s">
        <v>56</v>
      </c>
      <c r="E6" s="230" t="s">
        <v>184</v>
      </c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</row>
    <row r="7" spans="1:31" x14ac:dyDescent="0.2">
      <c r="A7" s="219"/>
      <c r="B7" s="219"/>
      <c r="C7" s="220"/>
      <c r="D7" s="219"/>
      <c r="E7" s="221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</row>
    <row r="8" spans="1:31" x14ac:dyDescent="0.2">
      <c r="A8" s="157" t="s">
        <v>31</v>
      </c>
      <c r="B8" s="157" t="s">
        <v>32</v>
      </c>
      <c r="C8" s="158">
        <f>SUM('Capex Costs'!B10:M10)</f>
        <v>550700</v>
      </c>
      <c r="D8" s="159">
        <f>SUM('Capex Costs'!N10:Y10)</f>
        <v>0</v>
      </c>
      <c r="E8" s="158">
        <f t="shared" ref="E8:E14" si="0">SUM(C8:D8)</f>
        <v>550700</v>
      </c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</row>
    <row r="9" spans="1:31" x14ac:dyDescent="0.2">
      <c r="A9" s="222" t="s">
        <v>33</v>
      </c>
      <c r="B9" s="222" t="s">
        <v>5</v>
      </c>
      <c r="C9" s="223">
        <f>SUM('Profit&amp;Loss'!C27:N27)</f>
        <v>302607.59130754939</v>
      </c>
      <c r="D9" s="224">
        <f>SUM('Profit&amp;Loss'!O27:Z27)</f>
        <v>302607.59130754939</v>
      </c>
      <c r="E9" s="223">
        <f t="shared" si="0"/>
        <v>605215.18261509878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</row>
    <row r="10" spans="1:31" x14ac:dyDescent="0.2">
      <c r="A10" s="222" t="s">
        <v>34</v>
      </c>
      <c r="B10" s="222" t="s">
        <v>36</v>
      </c>
      <c r="C10" s="223">
        <f>SUM('Profit&amp;Loss'!C15:N15)</f>
        <v>96881.779999999984</v>
      </c>
      <c r="D10" s="224">
        <f>SUM('Profit&amp;Loss'!O15:Z15)</f>
        <v>299927.40000000002</v>
      </c>
      <c r="E10" s="223">
        <f t="shared" si="0"/>
        <v>396809.18</v>
      </c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</row>
    <row r="11" spans="1:31" x14ac:dyDescent="0.2">
      <c r="A11" s="222" t="s">
        <v>35</v>
      </c>
      <c r="B11" s="222" t="s">
        <v>183</v>
      </c>
      <c r="C11" s="223">
        <f>SUM('Profit&amp;Loss'!C9:N9)</f>
        <v>177150</v>
      </c>
      <c r="D11" s="224">
        <f>SUM('Profit&amp;Loss'!O9:Z9)</f>
        <v>964500</v>
      </c>
      <c r="E11" s="223">
        <f t="shared" si="0"/>
        <v>1141650</v>
      </c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</row>
    <row r="12" spans="1:31" x14ac:dyDescent="0.2">
      <c r="A12" s="157" t="s">
        <v>37</v>
      </c>
      <c r="B12" s="157" t="s">
        <v>40</v>
      </c>
      <c r="C12" s="158">
        <f>SUM('Profit&amp;Loss'!C29:N29)</f>
        <v>-222339.37130754942</v>
      </c>
      <c r="D12" s="159">
        <f>SUM('Profit&amp;Loss'!O29:Z29)</f>
        <v>361965.00869245053</v>
      </c>
      <c r="E12" s="158">
        <f>+D12+C12</f>
        <v>139625.63738490111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</row>
    <row r="13" spans="1:31" x14ac:dyDescent="0.2">
      <c r="A13" s="157" t="s">
        <v>38</v>
      </c>
      <c r="B13" s="157" t="s">
        <v>277</v>
      </c>
      <c r="C13" s="158">
        <f>+'Cash Flow'!B3</f>
        <v>682655.06087169982</v>
      </c>
      <c r="D13" s="159">
        <v>0</v>
      </c>
      <c r="E13" s="158">
        <f t="shared" si="0"/>
        <v>682655.06087169982</v>
      </c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</row>
    <row r="14" spans="1:31" x14ac:dyDescent="0.2">
      <c r="A14" s="222" t="s">
        <v>39</v>
      </c>
      <c r="B14" s="222" t="str" cm="1">
        <f t="array" ref="B14:B17">+'Cash Flow'!A5:A8</f>
        <v>Network Assets &amp; Installation</v>
      </c>
      <c r="C14" s="223" cm="1">
        <f t="array" ref="C14:C17">+'Cash Flow'!B5:B8</f>
        <v>380800</v>
      </c>
      <c r="D14" s="223">
        <v>0</v>
      </c>
      <c r="E14" s="223">
        <f t="shared" si="0"/>
        <v>380800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</row>
    <row r="15" spans="1:31" x14ac:dyDescent="0.2">
      <c r="A15" s="222" t="s">
        <v>302</v>
      </c>
      <c r="B15" s="222" t="str">
        <v>Office Equipment</v>
      </c>
      <c r="C15" s="223">
        <v>19900</v>
      </c>
      <c r="D15" s="223">
        <v>0</v>
      </c>
      <c r="E15" s="223">
        <f t="shared" ref="E15:E17" si="1">SUM(C15:D15)</f>
        <v>19900</v>
      </c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</row>
    <row r="16" spans="1:31" x14ac:dyDescent="0.2">
      <c r="A16" s="222" t="s">
        <v>303</v>
      </c>
      <c r="B16" s="222" t="str">
        <v>Vehicles</v>
      </c>
      <c r="C16" s="223">
        <v>150000</v>
      </c>
      <c r="D16" s="223">
        <v>0</v>
      </c>
      <c r="E16" s="223">
        <f t="shared" si="1"/>
        <v>150000</v>
      </c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</row>
    <row r="17" spans="1:31" ht="12.75" customHeight="1" x14ac:dyDescent="0.2">
      <c r="A17" s="423" t="s">
        <v>304</v>
      </c>
      <c r="B17" s="423" t="str">
        <v>Operational Cash Flow</v>
      </c>
      <c r="C17" s="424">
        <v>131955.06087169982</v>
      </c>
      <c r="D17" s="223">
        <v>0</v>
      </c>
      <c r="E17" s="223">
        <f t="shared" si="1"/>
        <v>131955.06087169982</v>
      </c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</row>
    <row r="18" spans="1:31" x14ac:dyDescent="0.2">
      <c r="A18" s="214"/>
      <c r="B18" s="214"/>
      <c r="C18" s="217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</row>
    <row r="19" spans="1:31" x14ac:dyDescent="0.2">
      <c r="A19" s="160" t="s">
        <v>254</v>
      </c>
      <c r="B19" s="161"/>
      <c r="C19" s="162"/>
      <c r="D19" s="163"/>
      <c r="E19" s="164"/>
      <c r="F19" s="225"/>
      <c r="G19" s="225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</row>
    <row r="20" spans="1:31" ht="18" customHeight="1" x14ac:dyDescent="0.2">
      <c r="A20" s="448" t="str">
        <f>IF(E12&lt;0,B59,B60)</f>
        <v>Your business case is sustainable.</v>
      </c>
      <c r="B20" s="448"/>
      <c r="C20" s="448"/>
      <c r="D20" s="448"/>
      <c r="E20" s="448"/>
      <c r="F20" s="225"/>
      <c r="G20" s="225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</row>
    <row r="21" spans="1:31" x14ac:dyDescent="0.2">
      <c r="A21" s="214"/>
      <c r="B21" s="214"/>
      <c r="C21" s="217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</row>
    <row r="22" spans="1:31" ht="15" customHeight="1" x14ac:dyDescent="0.2">
      <c r="A22" s="154"/>
      <c r="B22" s="155"/>
      <c r="C22" s="156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</row>
    <row r="23" spans="1:31" x14ac:dyDescent="0.2">
      <c r="A23" s="214"/>
      <c r="B23" s="214"/>
      <c r="C23" s="217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</row>
    <row r="24" spans="1:31" x14ac:dyDescent="0.2">
      <c r="A24" s="214"/>
      <c r="B24" s="214"/>
      <c r="C24" s="217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</row>
    <row r="25" spans="1:31" x14ac:dyDescent="0.2">
      <c r="A25" s="214"/>
      <c r="B25" s="214"/>
      <c r="C25" s="217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</row>
    <row r="26" spans="1:31" x14ac:dyDescent="0.2">
      <c r="A26" s="214"/>
      <c r="B26" s="214"/>
      <c r="C26" s="217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</row>
    <row r="27" spans="1:31" x14ac:dyDescent="0.2">
      <c r="A27" s="214"/>
      <c r="B27" s="214"/>
      <c r="C27" s="217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</row>
    <row r="28" spans="1:31" x14ac:dyDescent="0.2">
      <c r="A28" s="214"/>
      <c r="B28" s="214"/>
      <c r="C28" s="217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</row>
    <row r="29" spans="1:31" x14ac:dyDescent="0.2">
      <c r="A29" s="214"/>
      <c r="B29" s="214"/>
      <c r="C29" s="217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</row>
    <row r="30" spans="1:31" x14ac:dyDescent="0.2">
      <c r="A30" s="214"/>
      <c r="B30" s="214"/>
      <c r="C30" s="217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</row>
    <row r="31" spans="1:31" x14ac:dyDescent="0.2">
      <c r="A31" s="214"/>
      <c r="B31" s="214"/>
      <c r="C31" s="217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</row>
    <row r="32" spans="1:31" x14ac:dyDescent="0.2">
      <c r="A32" s="214"/>
      <c r="B32" s="214"/>
      <c r="C32" s="217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</row>
    <row r="33" spans="1:31" x14ac:dyDescent="0.2">
      <c r="A33" s="214"/>
      <c r="B33" s="214"/>
      <c r="C33" s="217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</row>
    <row r="34" spans="1:31" x14ac:dyDescent="0.2">
      <c r="A34" s="214"/>
      <c r="B34" s="214"/>
      <c r="C34" s="217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</row>
    <row r="35" spans="1:31" x14ac:dyDescent="0.2">
      <c r="A35" s="214"/>
      <c r="B35" s="214"/>
      <c r="C35" s="217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</row>
    <row r="36" spans="1:31" x14ac:dyDescent="0.2">
      <c r="A36" s="214"/>
      <c r="B36" s="214"/>
      <c r="C36" s="217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</row>
    <row r="37" spans="1:31" x14ac:dyDescent="0.2">
      <c r="A37" s="214"/>
      <c r="B37" s="214"/>
      <c r="C37" s="217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</row>
    <row r="38" spans="1:31" x14ac:dyDescent="0.2">
      <c r="A38" s="214"/>
      <c r="B38" s="214"/>
      <c r="C38" s="217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</row>
    <row r="39" spans="1:31" x14ac:dyDescent="0.2">
      <c r="A39" s="214"/>
      <c r="B39" s="214"/>
      <c r="C39" s="217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</row>
    <row r="40" spans="1:31" x14ac:dyDescent="0.2">
      <c r="A40" s="214"/>
      <c r="B40" s="214"/>
      <c r="C40" s="217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</row>
    <row r="41" spans="1:31" x14ac:dyDescent="0.2">
      <c r="A41" s="214"/>
      <c r="B41" s="214"/>
      <c r="C41" s="217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</row>
    <row r="42" spans="1:31" x14ac:dyDescent="0.2">
      <c r="A42" s="214"/>
      <c r="B42" s="214"/>
      <c r="C42" s="217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</row>
    <row r="43" spans="1:31" x14ac:dyDescent="0.2">
      <c r="A43" s="214"/>
      <c r="B43" s="214"/>
      <c r="C43" s="217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</row>
    <row r="44" spans="1:31" x14ac:dyDescent="0.2">
      <c r="A44" s="214"/>
      <c r="B44" s="214"/>
      <c r="C44" s="217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</row>
    <row r="45" spans="1:31" x14ac:dyDescent="0.2">
      <c r="A45" s="214"/>
      <c r="B45" s="214"/>
      <c r="C45" s="217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</row>
    <row r="46" spans="1:31" x14ac:dyDescent="0.2">
      <c r="A46" s="214"/>
      <c r="B46" s="214"/>
      <c r="C46" s="217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</row>
    <row r="47" spans="1:31" x14ac:dyDescent="0.2">
      <c r="A47" s="214"/>
      <c r="B47" s="214"/>
      <c r="C47" s="217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</row>
    <row r="48" spans="1:31" x14ac:dyDescent="0.2">
      <c r="A48" s="214"/>
      <c r="B48" s="214"/>
      <c r="C48" s="217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</row>
    <row r="49" spans="1:31" x14ac:dyDescent="0.2">
      <c r="A49" s="214"/>
      <c r="B49" s="214"/>
      <c r="C49" s="217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</row>
    <row r="50" spans="1:31" x14ac:dyDescent="0.2">
      <c r="A50" s="214"/>
      <c r="B50" s="214"/>
      <c r="C50" s="21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</row>
    <row r="51" spans="1:31" x14ac:dyDescent="0.2">
      <c r="A51" s="214"/>
      <c r="B51" s="214"/>
      <c r="C51" s="21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</row>
    <row r="52" spans="1:31" x14ac:dyDescent="0.2">
      <c r="A52" s="214"/>
      <c r="B52" s="214"/>
      <c r="C52" s="21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</row>
    <row r="53" spans="1:31" x14ac:dyDescent="0.2">
      <c r="A53" s="214"/>
      <c r="B53" s="214"/>
      <c r="C53" s="217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</row>
    <row r="54" spans="1:31" x14ac:dyDescent="0.2">
      <c r="A54" s="214"/>
      <c r="B54" s="214"/>
      <c r="C54" s="217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</row>
    <row r="55" spans="1:31" x14ac:dyDescent="0.2">
      <c r="A55" s="214"/>
      <c r="B55" s="214"/>
      <c r="C55" s="217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</row>
    <row r="56" spans="1:31" x14ac:dyDescent="0.2">
      <c r="A56" s="214"/>
      <c r="B56" s="214"/>
      <c r="C56" s="217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</row>
    <row r="57" spans="1:31" x14ac:dyDescent="0.2">
      <c r="A57" s="214"/>
      <c r="B57" s="214"/>
      <c r="C57" s="217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</row>
    <row r="58" spans="1:31" x14ac:dyDescent="0.2">
      <c r="A58" s="434"/>
      <c r="B58" s="434"/>
      <c r="C58" s="435"/>
      <c r="D58" s="434"/>
      <c r="E58" s="434"/>
      <c r="F58" s="434"/>
      <c r="G58" s="434"/>
      <c r="H58" s="434"/>
      <c r="I58" s="434"/>
      <c r="J58" s="434"/>
      <c r="K58" s="434"/>
      <c r="L58" s="43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</row>
    <row r="59" spans="1:31" x14ac:dyDescent="0.2">
      <c r="A59" s="434"/>
      <c r="B59" s="226" t="s">
        <v>389</v>
      </c>
      <c r="C59" s="435"/>
      <c r="D59" s="434"/>
      <c r="E59" s="434"/>
      <c r="F59" s="434"/>
      <c r="G59" s="434"/>
      <c r="H59" s="434"/>
      <c r="I59" s="434"/>
      <c r="J59" s="434"/>
      <c r="K59" s="434"/>
      <c r="L59" s="43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</row>
    <row r="60" spans="1:31" x14ac:dyDescent="0.2">
      <c r="A60" s="434"/>
      <c r="B60" s="226" t="s">
        <v>388</v>
      </c>
      <c r="C60" s="435"/>
      <c r="D60" s="434"/>
      <c r="E60" s="434"/>
      <c r="F60" s="434"/>
      <c r="G60" s="434"/>
      <c r="H60" s="434"/>
      <c r="I60" s="434"/>
      <c r="J60" s="434"/>
      <c r="K60" s="434"/>
      <c r="L60" s="43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</row>
    <row r="61" spans="1:31" x14ac:dyDescent="0.2">
      <c r="A61" s="434"/>
      <c r="B61" s="434"/>
      <c r="C61" s="435"/>
      <c r="D61" s="434"/>
      <c r="E61" s="434"/>
      <c r="F61" s="434"/>
      <c r="G61" s="434"/>
      <c r="H61" s="434"/>
      <c r="I61" s="434"/>
      <c r="J61" s="434"/>
      <c r="K61" s="434"/>
      <c r="L61" s="43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</row>
    <row r="62" spans="1:31" x14ac:dyDescent="0.2">
      <c r="A62" s="434"/>
      <c r="B62" s="434"/>
      <c r="C62" s="435"/>
      <c r="D62" s="434"/>
      <c r="E62" s="434"/>
      <c r="F62" s="434"/>
      <c r="G62" s="434"/>
      <c r="H62" s="434"/>
      <c r="I62" s="434"/>
      <c r="J62" s="434"/>
      <c r="K62" s="434"/>
      <c r="L62" s="43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</row>
    <row r="63" spans="1:31" x14ac:dyDescent="0.2">
      <c r="A63" s="214"/>
      <c r="B63" s="214"/>
      <c r="C63" s="217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</row>
    <row r="64" spans="1:31" x14ac:dyDescent="0.2">
      <c r="A64" s="214"/>
      <c r="B64" s="214"/>
      <c r="C64" s="217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</row>
    <row r="65" spans="1:31" x14ac:dyDescent="0.2">
      <c r="A65" s="214"/>
      <c r="B65" s="214"/>
      <c r="C65" s="217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</row>
    <row r="66" spans="1:31" x14ac:dyDescent="0.2">
      <c r="A66" s="214"/>
      <c r="B66" s="214"/>
      <c r="C66" s="217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</row>
    <row r="67" spans="1:31" x14ac:dyDescent="0.2">
      <c r="A67" s="214"/>
      <c r="B67" s="214"/>
      <c r="C67" s="217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</row>
    <row r="68" spans="1:31" x14ac:dyDescent="0.2">
      <c r="A68" s="214"/>
      <c r="B68" s="214"/>
      <c r="C68" s="217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</row>
    <row r="69" spans="1:31" x14ac:dyDescent="0.2">
      <c r="A69" s="214"/>
      <c r="B69" s="214"/>
      <c r="C69" s="217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</row>
    <row r="70" spans="1:31" x14ac:dyDescent="0.2">
      <c r="A70" s="214"/>
      <c r="B70" s="214"/>
      <c r="C70" s="217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</row>
    <row r="71" spans="1:31" x14ac:dyDescent="0.2">
      <c r="A71" s="214"/>
      <c r="B71" s="214"/>
      <c r="C71" s="217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</row>
    <row r="72" spans="1:31" x14ac:dyDescent="0.2">
      <c r="A72" s="214"/>
      <c r="B72" s="214"/>
      <c r="C72" s="217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</row>
    <row r="73" spans="1:31" x14ac:dyDescent="0.2">
      <c r="A73" s="214"/>
      <c r="B73" s="214"/>
      <c r="C73" s="217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</row>
    <row r="74" spans="1:31" x14ac:dyDescent="0.2">
      <c r="A74" s="214"/>
      <c r="B74" s="214"/>
      <c r="C74" s="217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</row>
    <row r="75" spans="1:31" x14ac:dyDescent="0.2">
      <c r="A75" s="214"/>
      <c r="B75" s="214"/>
      <c r="C75" s="217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</row>
    <row r="76" spans="1:31" x14ac:dyDescent="0.2">
      <c r="A76" s="214"/>
      <c r="B76" s="214"/>
      <c r="C76" s="217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</row>
    <row r="77" spans="1:31" x14ac:dyDescent="0.2">
      <c r="A77" s="214"/>
      <c r="B77" s="214"/>
      <c r="C77" s="217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</row>
    <row r="78" spans="1:31" x14ac:dyDescent="0.2">
      <c r="A78" s="214"/>
      <c r="B78" s="214"/>
      <c r="C78" s="217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</row>
    <row r="79" spans="1:31" x14ac:dyDescent="0.2">
      <c r="A79" s="214"/>
      <c r="B79" s="214"/>
      <c r="C79" s="217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</row>
    <row r="80" spans="1:31" x14ac:dyDescent="0.2">
      <c r="A80" s="214"/>
      <c r="B80" s="214"/>
      <c r="C80" s="217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</row>
    <row r="81" spans="1:31" x14ac:dyDescent="0.2">
      <c r="A81" s="214"/>
      <c r="B81" s="214"/>
      <c r="C81" s="217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</row>
    <row r="82" spans="1:31" x14ac:dyDescent="0.2">
      <c r="A82" s="214"/>
      <c r="B82" s="214"/>
      <c r="C82" s="217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</row>
    <row r="83" spans="1:31" x14ac:dyDescent="0.2">
      <c r="A83" s="214"/>
      <c r="B83" s="214"/>
      <c r="C83" s="217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</row>
    <row r="84" spans="1:31" x14ac:dyDescent="0.2">
      <c r="A84" s="214"/>
      <c r="B84" s="214"/>
      <c r="C84" s="217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</row>
    <row r="85" spans="1:31" x14ac:dyDescent="0.2">
      <c r="A85" s="214"/>
      <c r="B85" s="214"/>
      <c r="C85" s="217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</row>
    <row r="86" spans="1:31" x14ac:dyDescent="0.2">
      <c r="A86" s="214"/>
      <c r="B86" s="214"/>
      <c r="C86" s="217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</row>
    <row r="87" spans="1:31" x14ac:dyDescent="0.2">
      <c r="A87" s="214"/>
      <c r="B87" s="214"/>
      <c r="C87" s="217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</row>
    <row r="88" spans="1:31" x14ac:dyDescent="0.2">
      <c r="A88" s="214"/>
      <c r="B88" s="214"/>
      <c r="C88" s="217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</row>
    <row r="89" spans="1:31" x14ac:dyDescent="0.2">
      <c r="A89" s="214"/>
      <c r="B89" s="214"/>
      <c r="C89" s="217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</row>
    <row r="90" spans="1:31" x14ac:dyDescent="0.2">
      <c r="A90" s="214"/>
      <c r="B90" s="214"/>
      <c r="C90" s="217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</row>
    <row r="91" spans="1:31" x14ac:dyDescent="0.2">
      <c r="A91" s="214"/>
      <c r="B91" s="214"/>
      <c r="C91" s="217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</row>
    <row r="92" spans="1:31" x14ac:dyDescent="0.2">
      <c r="A92" s="214"/>
      <c r="B92" s="214"/>
      <c r="C92" s="217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</row>
    <row r="93" spans="1:31" x14ac:dyDescent="0.2">
      <c r="A93" s="214"/>
      <c r="B93" s="214"/>
      <c r="C93" s="217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</row>
    <row r="94" spans="1:31" x14ac:dyDescent="0.2">
      <c r="A94" s="214"/>
      <c r="B94" s="214"/>
      <c r="C94" s="217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</row>
    <row r="95" spans="1:31" x14ac:dyDescent="0.2">
      <c r="A95" s="214"/>
      <c r="B95" s="214"/>
      <c r="C95" s="217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</row>
    <row r="96" spans="1:31" x14ac:dyDescent="0.2">
      <c r="A96" s="214"/>
      <c r="B96" s="214"/>
      <c r="C96" s="217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</row>
    <row r="97" spans="1:31" x14ac:dyDescent="0.2">
      <c r="A97" s="214"/>
      <c r="B97" s="214"/>
      <c r="C97" s="217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</row>
    <row r="98" spans="1:31" x14ac:dyDescent="0.2">
      <c r="A98" s="214"/>
      <c r="B98" s="214"/>
      <c r="C98" s="217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</row>
    <row r="99" spans="1:31" x14ac:dyDescent="0.2">
      <c r="A99" s="214"/>
      <c r="B99" s="214"/>
      <c r="C99" s="217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</row>
    <row r="100" spans="1:31" x14ac:dyDescent="0.2">
      <c r="A100" s="214"/>
      <c r="B100" s="214"/>
      <c r="C100" s="217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</row>
    <row r="101" spans="1:31" x14ac:dyDescent="0.2">
      <c r="A101" s="214"/>
      <c r="B101" s="214"/>
      <c r="C101" s="217"/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</row>
    <row r="102" spans="1:31" x14ac:dyDescent="0.2">
      <c r="A102" s="214"/>
      <c r="B102" s="214"/>
      <c r="C102" s="217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</row>
    <row r="103" spans="1:31" x14ac:dyDescent="0.2">
      <c r="A103" s="214"/>
      <c r="B103" s="214"/>
      <c r="C103" s="217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</row>
    <row r="104" spans="1:31" x14ac:dyDescent="0.2">
      <c r="A104" s="214"/>
      <c r="B104" s="214"/>
      <c r="C104" s="217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</row>
    <row r="105" spans="1:31" x14ac:dyDescent="0.2">
      <c r="A105" s="214"/>
      <c r="B105" s="214"/>
      <c r="C105" s="217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</row>
    <row r="106" spans="1:31" x14ac:dyDescent="0.2">
      <c r="A106" s="214"/>
      <c r="B106" s="214"/>
      <c r="C106" s="217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</row>
    <row r="107" spans="1:31" x14ac:dyDescent="0.2">
      <c r="A107" s="214"/>
      <c r="B107" s="214"/>
      <c r="C107" s="217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</row>
    <row r="108" spans="1:31" x14ac:dyDescent="0.2">
      <c r="A108" s="214"/>
      <c r="B108" s="214"/>
      <c r="C108" s="217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</row>
    <row r="109" spans="1:31" x14ac:dyDescent="0.2">
      <c r="A109" s="214"/>
      <c r="B109" s="214"/>
      <c r="C109" s="217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</row>
    <row r="110" spans="1:31" x14ac:dyDescent="0.2">
      <c r="A110" s="214"/>
      <c r="B110" s="214"/>
      <c r="C110" s="217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</row>
    <row r="111" spans="1:31" x14ac:dyDescent="0.2">
      <c r="A111" s="214"/>
      <c r="B111" s="214"/>
      <c r="C111" s="217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</row>
    <row r="112" spans="1:31" x14ac:dyDescent="0.2">
      <c r="A112" s="214"/>
      <c r="B112" s="214"/>
      <c r="C112" s="217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</row>
    <row r="113" spans="1:31" x14ac:dyDescent="0.2">
      <c r="A113" s="214"/>
      <c r="B113" s="214"/>
      <c r="C113" s="217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</row>
    <row r="114" spans="1:31" x14ac:dyDescent="0.2">
      <c r="A114" s="214"/>
      <c r="B114" s="214"/>
      <c r="C114" s="217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</row>
    <row r="115" spans="1:31" x14ac:dyDescent="0.2">
      <c r="A115" s="214"/>
      <c r="B115" s="214"/>
      <c r="C115" s="217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</row>
    <row r="116" spans="1:31" x14ac:dyDescent="0.2">
      <c r="A116" s="214"/>
      <c r="B116" s="214"/>
      <c r="C116" s="217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</row>
    <row r="117" spans="1:31" x14ac:dyDescent="0.2">
      <c r="A117" s="214"/>
      <c r="B117" s="214"/>
      <c r="C117" s="217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</row>
    <row r="118" spans="1:31" x14ac:dyDescent="0.2">
      <c r="A118" s="214"/>
      <c r="B118" s="214"/>
      <c r="C118" s="217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</row>
    <row r="119" spans="1:31" x14ac:dyDescent="0.2">
      <c r="A119" s="214"/>
      <c r="B119" s="214"/>
      <c r="C119" s="217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</row>
    <row r="120" spans="1:31" x14ac:dyDescent="0.2">
      <c r="A120" s="214"/>
      <c r="B120" s="214"/>
      <c r="C120" s="217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</row>
    <row r="121" spans="1:31" x14ac:dyDescent="0.2">
      <c r="A121" s="214"/>
      <c r="B121" s="214"/>
      <c r="C121" s="217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</row>
    <row r="122" spans="1:31" x14ac:dyDescent="0.2">
      <c r="A122" s="214"/>
      <c r="B122" s="214"/>
      <c r="C122" s="217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</row>
    <row r="123" spans="1:31" x14ac:dyDescent="0.2">
      <c r="A123" s="214"/>
      <c r="B123" s="214"/>
      <c r="C123" s="217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</row>
    <row r="124" spans="1:31" x14ac:dyDescent="0.2">
      <c r="A124" s="214"/>
      <c r="B124" s="214"/>
      <c r="C124" s="217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</row>
    <row r="125" spans="1:31" x14ac:dyDescent="0.2">
      <c r="A125" s="214"/>
      <c r="B125" s="214"/>
      <c r="C125" s="217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</row>
    <row r="126" spans="1:31" x14ac:dyDescent="0.2">
      <c r="A126" s="214"/>
      <c r="B126" s="214"/>
      <c r="C126" s="217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</row>
    <row r="127" spans="1:31" x14ac:dyDescent="0.2">
      <c r="A127" s="214"/>
      <c r="B127" s="214"/>
      <c r="C127" s="217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</row>
    <row r="128" spans="1:31" x14ac:dyDescent="0.2">
      <c r="A128" s="214"/>
      <c r="B128" s="214"/>
      <c r="C128" s="217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</row>
    <row r="129" spans="1:31" x14ac:dyDescent="0.2">
      <c r="A129" s="214"/>
      <c r="B129" s="214"/>
      <c r="C129" s="217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</row>
    <row r="130" spans="1:31" x14ac:dyDescent="0.2">
      <c r="A130" s="214"/>
      <c r="B130" s="214"/>
      <c r="C130" s="217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</row>
    <row r="131" spans="1:31" x14ac:dyDescent="0.2">
      <c r="A131" s="214"/>
      <c r="B131" s="214"/>
      <c r="C131" s="217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</row>
    <row r="132" spans="1:31" x14ac:dyDescent="0.2">
      <c r="A132" s="214"/>
      <c r="B132" s="214"/>
      <c r="C132" s="217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</row>
    <row r="133" spans="1:31" x14ac:dyDescent="0.2">
      <c r="A133" s="214"/>
      <c r="B133" s="214"/>
      <c r="C133" s="217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</row>
    <row r="134" spans="1:31" x14ac:dyDescent="0.2">
      <c r="A134" s="214"/>
      <c r="B134" s="214"/>
      <c r="C134" s="217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</row>
    <row r="135" spans="1:31" x14ac:dyDescent="0.2">
      <c r="A135" s="214"/>
      <c r="B135" s="214"/>
      <c r="C135" s="217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</row>
    <row r="136" spans="1:31" x14ac:dyDescent="0.2">
      <c r="A136" s="214"/>
      <c r="B136" s="214"/>
      <c r="C136" s="217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</row>
    <row r="137" spans="1:31" x14ac:dyDescent="0.2">
      <c r="A137" s="214"/>
      <c r="B137" s="214"/>
      <c r="C137" s="217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</row>
    <row r="138" spans="1:31" x14ac:dyDescent="0.2">
      <c r="A138" s="214"/>
      <c r="B138" s="214"/>
      <c r="C138" s="217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</row>
    <row r="139" spans="1:31" x14ac:dyDescent="0.2">
      <c r="A139" s="214"/>
      <c r="B139" s="214"/>
      <c r="C139" s="217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</row>
    <row r="140" spans="1:31" x14ac:dyDescent="0.2">
      <c r="A140" s="214"/>
      <c r="B140" s="214"/>
      <c r="C140" s="217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</row>
    <row r="141" spans="1:31" x14ac:dyDescent="0.2">
      <c r="A141" s="214"/>
      <c r="B141" s="214"/>
      <c r="C141" s="217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</row>
    <row r="142" spans="1:31" x14ac:dyDescent="0.2">
      <c r="A142" s="214"/>
      <c r="B142" s="214"/>
      <c r="C142" s="217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</row>
    <row r="143" spans="1:31" x14ac:dyDescent="0.2">
      <c r="A143" s="214"/>
      <c r="B143" s="214"/>
      <c r="C143" s="217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</row>
    <row r="144" spans="1:31" x14ac:dyDescent="0.2">
      <c r="A144" s="214"/>
      <c r="B144" s="214"/>
      <c r="C144" s="217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</row>
    <row r="145" spans="1:31" x14ac:dyDescent="0.2">
      <c r="A145" s="214"/>
      <c r="B145" s="214"/>
      <c r="C145" s="217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</row>
    <row r="146" spans="1:31" x14ac:dyDescent="0.2">
      <c r="A146" s="214"/>
      <c r="B146" s="214"/>
      <c r="C146" s="217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</row>
    <row r="147" spans="1:31" x14ac:dyDescent="0.2">
      <c r="A147" s="214"/>
      <c r="B147" s="214"/>
      <c r="C147" s="217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</row>
    <row r="148" spans="1:31" x14ac:dyDescent="0.2">
      <c r="A148" s="214"/>
      <c r="B148" s="214"/>
      <c r="C148" s="217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</row>
    <row r="149" spans="1:31" x14ac:dyDescent="0.2">
      <c r="A149" s="214"/>
      <c r="B149" s="214"/>
      <c r="C149" s="217"/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</row>
    <row r="150" spans="1:31" x14ac:dyDescent="0.2">
      <c r="A150" s="214"/>
      <c r="B150" s="214"/>
      <c r="C150" s="217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</row>
    <row r="151" spans="1:31" x14ac:dyDescent="0.2">
      <c r="A151" s="214"/>
      <c r="B151" s="214"/>
      <c r="C151" s="217"/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</row>
    <row r="152" spans="1:31" x14ac:dyDescent="0.2">
      <c r="A152" s="214"/>
      <c r="B152" s="214"/>
      <c r="C152" s="217"/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</row>
    <row r="153" spans="1:31" x14ac:dyDescent="0.2">
      <c r="A153" s="214"/>
      <c r="B153" s="214"/>
      <c r="C153" s="217"/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</row>
    <row r="154" spans="1:31" x14ac:dyDescent="0.2">
      <c r="A154" s="214"/>
      <c r="B154" s="214"/>
      <c r="C154" s="217"/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</row>
    <row r="155" spans="1:31" x14ac:dyDescent="0.2">
      <c r="A155" s="214"/>
      <c r="B155" s="214"/>
      <c r="C155" s="217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</row>
    <row r="156" spans="1:31" x14ac:dyDescent="0.2">
      <c r="A156" s="214"/>
      <c r="B156" s="214"/>
      <c r="C156" s="217"/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</row>
    <row r="157" spans="1:31" x14ac:dyDescent="0.2">
      <c r="A157" s="214"/>
      <c r="B157" s="214"/>
      <c r="C157" s="217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</row>
    <row r="158" spans="1:31" x14ac:dyDescent="0.2">
      <c r="A158" s="214"/>
      <c r="B158" s="214"/>
      <c r="C158" s="217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/>
    </row>
    <row r="159" spans="1:31" x14ac:dyDescent="0.2">
      <c r="A159" s="214"/>
      <c r="B159" s="214"/>
      <c r="C159" s="217"/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</row>
    <row r="160" spans="1:31" x14ac:dyDescent="0.2">
      <c r="A160" s="214"/>
      <c r="B160" s="214"/>
      <c r="C160" s="217"/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/>
    </row>
    <row r="161" spans="1:31" x14ac:dyDescent="0.2">
      <c r="A161" s="214"/>
      <c r="B161" s="214"/>
      <c r="C161" s="217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</row>
    <row r="162" spans="1:31" x14ac:dyDescent="0.2">
      <c r="A162" s="214"/>
      <c r="B162" s="214"/>
      <c r="C162" s="217"/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</row>
    <row r="163" spans="1:31" x14ac:dyDescent="0.2">
      <c r="A163" s="214"/>
      <c r="B163" s="214"/>
      <c r="C163" s="217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</row>
    <row r="164" spans="1:31" x14ac:dyDescent="0.2">
      <c r="A164" s="214"/>
      <c r="B164" s="214"/>
      <c r="C164" s="217"/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</row>
    <row r="165" spans="1:31" x14ac:dyDescent="0.2">
      <c r="A165" s="214"/>
      <c r="B165" s="214"/>
      <c r="C165" s="217"/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</row>
    <row r="166" spans="1:31" x14ac:dyDescent="0.2">
      <c r="A166" s="214"/>
      <c r="B166" s="214"/>
      <c r="C166" s="217"/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</row>
    <row r="167" spans="1:31" x14ac:dyDescent="0.2">
      <c r="A167" s="214"/>
      <c r="B167" s="214"/>
      <c r="C167" s="217"/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</row>
    <row r="168" spans="1:31" x14ac:dyDescent="0.2">
      <c r="A168" s="214"/>
      <c r="B168" s="214"/>
      <c r="C168" s="217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</row>
    <row r="169" spans="1:31" x14ac:dyDescent="0.2">
      <c r="A169" s="214"/>
      <c r="B169" s="214"/>
      <c r="C169" s="217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</row>
    <row r="170" spans="1:31" x14ac:dyDescent="0.2">
      <c r="A170" s="214"/>
      <c r="B170" s="214"/>
      <c r="C170" s="217"/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</row>
    <row r="171" spans="1:31" x14ac:dyDescent="0.2">
      <c r="A171" s="214"/>
      <c r="B171" s="214"/>
      <c r="C171" s="217"/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</row>
    <row r="172" spans="1:31" x14ac:dyDescent="0.2">
      <c r="A172" s="214"/>
      <c r="B172" s="214"/>
      <c r="C172" s="217"/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</row>
    <row r="173" spans="1:31" x14ac:dyDescent="0.2">
      <c r="A173" s="214"/>
      <c r="B173" s="214"/>
      <c r="C173" s="217"/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</row>
    <row r="174" spans="1:31" x14ac:dyDescent="0.2">
      <c r="A174" s="214"/>
      <c r="B174" s="214"/>
      <c r="C174" s="217"/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</row>
    <row r="175" spans="1:31" x14ac:dyDescent="0.2">
      <c r="A175" s="214"/>
      <c r="B175" s="214"/>
      <c r="C175" s="217"/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</row>
    <row r="176" spans="1:31" x14ac:dyDescent="0.2">
      <c r="A176" s="214"/>
      <c r="B176" s="214"/>
      <c r="C176" s="217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</row>
    <row r="177" spans="1:31" x14ac:dyDescent="0.2">
      <c r="A177" s="214"/>
      <c r="B177" s="214"/>
      <c r="C177" s="217"/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</row>
    <row r="178" spans="1:31" x14ac:dyDescent="0.2">
      <c r="A178" s="214"/>
      <c r="B178" s="214"/>
      <c r="C178" s="217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</row>
    <row r="179" spans="1:31" x14ac:dyDescent="0.2">
      <c r="A179" s="214"/>
      <c r="B179" s="214"/>
      <c r="C179" s="217"/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4"/>
      <c r="T179" s="214"/>
      <c r="U179" s="21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/>
    </row>
    <row r="180" spans="1:31" x14ac:dyDescent="0.2">
      <c r="A180" s="214"/>
      <c r="B180" s="214"/>
      <c r="C180" s="217"/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4"/>
      <c r="T180" s="214"/>
      <c r="U180" s="21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/>
    </row>
    <row r="181" spans="1:31" x14ac:dyDescent="0.2">
      <c r="A181" s="214"/>
      <c r="B181" s="214"/>
      <c r="C181" s="217"/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/>
    </row>
    <row r="182" spans="1:31" x14ac:dyDescent="0.2">
      <c r="A182" s="214"/>
      <c r="B182" s="214"/>
      <c r="C182" s="217"/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/>
    </row>
    <row r="183" spans="1:31" x14ac:dyDescent="0.2">
      <c r="A183" s="214"/>
      <c r="B183" s="214"/>
      <c r="C183" s="217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/>
    </row>
    <row r="184" spans="1:31" x14ac:dyDescent="0.2">
      <c r="A184" s="214"/>
      <c r="B184" s="214"/>
      <c r="C184" s="217"/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/>
    </row>
    <row r="185" spans="1:31" x14ac:dyDescent="0.2">
      <c r="A185" s="214"/>
      <c r="B185" s="214"/>
      <c r="C185" s="217"/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/>
    </row>
    <row r="186" spans="1:31" x14ac:dyDescent="0.2">
      <c r="A186" s="214"/>
      <c r="B186" s="214"/>
      <c r="C186" s="217"/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</row>
    <row r="187" spans="1:31" x14ac:dyDescent="0.2">
      <c r="A187" s="214"/>
      <c r="B187" s="214"/>
      <c r="C187" s="217"/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</row>
    <row r="188" spans="1:31" x14ac:dyDescent="0.2">
      <c r="A188" s="214"/>
      <c r="B188" s="214"/>
      <c r="C188" s="217"/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</row>
    <row r="189" spans="1:31" x14ac:dyDescent="0.2">
      <c r="A189" s="214"/>
      <c r="B189" s="214"/>
      <c r="C189" s="217"/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</row>
    <row r="190" spans="1:31" x14ac:dyDescent="0.2">
      <c r="A190" s="214"/>
      <c r="B190" s="214"/>
      <c r="C190" s="217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</row>
    <row r="191" spans="1:31" x14ac:dyDescent="0.2">
      <c r="A191" s="214"/>
      <c r="B191" s="214"/>
      <c r="C191" s="217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</row>
    <row r="192" spans="1:31" x14ac:dyDescent="0.2">
      <c r="A192" s="214"/>
      <c r="B192" s="214"/>
      <c r="C192" s="217"/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</row>
    <row r="193" spans="1:31" x14ac:dyDescent="0.2">
      <c r="A193" s="214"/>
      <c r="B193" s="214"/>
      <c r="C193" s="217"/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</row>
    <row r="194" spans="1:31" x14ac:dyDescent="0.2">
      <c r="A194" s="214"/>
      <c r="B194" s="214"/>
      <c r="C194" s="217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</row>
    <row r="195" spans="1:31" x14ac:dyDescent="0.2">
      <c r="A195" s="214"/>
      <c r="B195" s="214"/>
      <c r="C195" s="217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</row>
    <row r="196" spans="1:31" x14ac:dyDescent="0.2">
      <c r="A196" s="214"/>
      <c r="B196" s="214"/>
      <c r="C196" s="217"/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</row>
    <row r="197" spans="1:31" x14ac:dyDescent="0.2">
      <c r="A197" s="214"/>
      <c r="B197" s="214"/>
      <c r="C197" s="217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</row>
    <row r="198" spans="1:31" x14ac:dyDescent="0.2">
      <c r="A198" s="214"/>
      <c r="B198" s="214"/>
      <c r="C198" s="217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/>
    </row>
    <row r="199" spans="1:31" x14ac:dyDescent="0.2">
      <c r="A199" s="214"/>
      <c r="B199" s="214"/>
      <c r="C199" s="217"/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14"/>
      <c r="AE199" s="214"/>
    </row>
    <row r="200" spans="1:31" x14ac:dyDescent="0.2">
      <c r="A200" s="214"/>
      <c r="B200" s="214"/>
      <c r="C200" s="217"/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/>
    </row>
    <row r="201" spans="1:31" x14ac:dyDescent="0.2">
      <c r="A201" s="214"/>
      <c r="B201" s="214"/>
      <c r="C201" s="217"/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4"/>
      <c r="T201" s="214"/>
      <c r="U201" s="214"/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/>
    </row>
    <row r="202" spans="1:31" x14ac:dyDescent="0.2">
      <c r="A202" s="214"/>
      <c r="B202" s="214"/>
      <c r="C202" s="217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</row>
    <row r="203" spans="1:31" x14ac:dyDescent="0.2">
      <c r="A203" s="214"/>
      <c r="B203" s="214"/>
      <c r="C203" s="217"/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</row>
    <row r="204" spans="1:31" x14ac:dyDescent="0.2">
      <c r="A204" s="214"/>
      <c r="B204" s="214"/>
      <c r="C204" s="217"/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</row>
    <row r="205" spans="1:31" x14ac:dyDescent="0.2">
      <c r="A205" s="214"/>
      <c r="B205" s="214"/>
      <c r="C205" s="217"/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</row>
    <row r="206" spans="1:31" x14ac:dyDescent="0.2">
      <c r="A206" s="214"/>
      <c r="B206" s="214"/>
      <c r="C206" s="217"/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</row>
    <row r="207" spans="1:31" x14ac:dyDescent="0.2">
      <c r="A207" s="214"/>
      <c r="B207" s="214"/>
      <c r="C207" s="217"/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</row>
    <row r="208" spans="1:31" x14ac:dyDescent="0.2">
      <c r="A208" s="214"/>
      <c r="B208" s="214"/>
      <c r="C208" s="217"/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</row>
    <row r="209" spans="1:31" x14ac:dyDescent="0.2">
      <c r="A209" s="214"/>
      <c r="B209" s="214"/>
      <c r="C209" s="217"/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</row>
    <row r="210" spans="1:31" x14ac:dyDescent="0.2">
      <c r="A210" s="214"/>
      <c r="B210" s="214"/>
      <c r="C210" s="217"/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</row>
    <row r="211" spans="1:31" x14ac:dyDescent="0.2">
      <c r="A211" s="214"/>
      <c r="B211" s="214"/>
      <c r="C211" s="217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/>
    </row>
    <row r="212" spans="1:31" x14ac:dyDescent="0.2">
      <c r="A212" s="214"/>
      <c r="B212" s="214"/>
      <c r="C212" s="217"/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4"/>
      <c r="T212" s="214"/>
      <c r="U212" s="21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/>
    </row>
    <row r="213" spans="1:31" x14ac:dyDescent="0.2">
      <c r="A213" s="214"/>
      <c r="B213" s="214"/>
      <c r="C213" s="217"/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/>
    </row>
    <row r="214" spans="1:31" x14ac:dyDescent="0.2">
      <c r="A214" s="214"/>
      <c r="B214" s="214"/>
      <c r="C214" s="217"/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O214" s="214"/>
      <c r="P214" s="214"/>
      <c r="Q214" s="214"/>
      <c r="R214" s="214"/>
      <c r="S214" s="214"/>
      <c r="T214" s="214"/>
      <c r="U214" s="214"/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/>
    </row>
    <row r="215" spans="1:31" x14ac:dyDescent="0.2">
      <c r="A215" s="214"/>
      <c r="B215" s="214"/>
      <c r="C215" s="217"/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4"/>
      <c r="T215" s="214"/>
      <c r="U215" s="214"/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/>
    </row>
    <row r="216" spans="1:31" x14ac:dyDescent="0.2">
      <c r="A216" s="214"/>
      <c r="B216" s="214"/>
      <c r="C216" s="217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</row>
    <row r="217" spans="1:31" x14ac:dyDescent="0.2">
      <c r="A217" s="214"/>
      <c r="B217" s="214"/>
      <c r="C217" s="217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</row>
    <row r="218" spans="1:31" x14ac:dyDescent="0.2">
      <c r="A218" s="214"/>
      <c r="B218" s="214"/>
      <c r="C218" s="217"/>
      <c r="D218" s="214"/>
      <c r="E218" s="214"/>
      <c r="F218" s="214"/>
      <c r="G218" s="214"/>
      <c r="H218" s="214"/>
      <c r="I218" s="214"/>
      <c r="J218" s="214"/>
      <c r="K218" s="214"/>
      <c r="L218" s="214"/>
      <c r="M218" s="214"/>
      <c r="N218" s="214"/>
      <c r="O218" s="214"/>
      <c r="P218" s="214"/>
      <c r="Q218" s="214"/>
      <c r="R218" s="214"/>
      <c r="S218" s="214"/>
      <c r="T218" s="214"/>
      <c r="U218" s="21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/>
    </row>
    <row r="219" spans="1:31" x14ac:dyDescent="0.2">
      <c r="A219" s="214"/>
      <c r="B219" s="214"/>
      <c r="C219" s="217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/>
    </row>
    <row r="220" spans="1:31" x14ac:dyDescent="0.2">
      <c r="A220" s="214"/>
      <c r="B220" s="214"/>
      <c r="C220" s="217"/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4"/>
      <c r="T220" s="214"/>
      <c r="U220" s="214"/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/>
    </row>
    <row r="221" spans="1:31" x14ac:dyDescent="0.2">
      <c r="A221" s="214"/>
      <c r="B221" s="214"/>
      <c r="C221" s="217"/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4"/>
      <c r="T221" s="214"/>
      <c r="U221" s="214"/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/>
    </row>
    <row r="222" spans="1:31" x14ac:dyDescent="0.2">
      <c r="A222" s="214"/>
      <c r="B222" s="214"/>
      <c r="C222" s="217"/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</row>
    <row r="223" spans="1:31" x14ac:dyDescent="0.2">
      <c r="A223" s="214"/>
      <c r="B223" s="214"/>
      <c r="C223" s="217"/>
      <c r="D223" s="214"/>
      <c r="E223" s="214"/>
      <c r="F223" s="214"/>
      <c r="G223" s="214"/>
      <c r="H223" s="214"/>
      <c r="I223" s="214"/>
      <c r="J223" s="214"/>
      <c r="K223" s="214"/>
      <c r="L223" s="214"/>
      <c r="M223" s="214"/>
      <c r="N223" s="214"/>
      <c r="O223" s="214"/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</row>
    <row r="224" spans="1:31" x14ac:dyDescent="0.2">
      <c r="A224" s="214"/>
      <c r="B224" s="214"/>
      <c r="C224" s="217"/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4"/>
      <c r="T224" s="214"/>
      <c r="U224" s="214"/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/>
    </row>
    <row r="225" spans="1:31" x14ac:dyDescent="0.2">
      <c r="A225" s="214"/>
      <c r="B225" s="214"/>
      <c r="C225" s="217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</row>
    <row r="226" spans="1:31" x14ac:dyDescent="0.2">
      <c r="A226" s="214"/>
      <c r="B226" s="214"/>
      <c r="C226" s="217"/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</row>
    <row r="227" spans="1:31" x14ac:dyDescent="0.2">
      <c r="A227" s="214"/>
      <c r="B227" s="214"/>
      <c r="C227" s="217"/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</row>
    <row r="228" spans="1:31" x14ac:dyDescent="0.2">
      <c r="A228" s="214"/>
      <c r="B228" s="214"/>
      <c r="C228" s="217"/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</row>
    <row r="229" spans="1:31" x14ac:dyDescent="0.2">
      <c r="A229" s="214"/>
      <c r="B229" s="214"/>
      <c r="C229" s="217"/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</row>
    <row r="230" spans="1:31" x14ac:dyDescent="0.2">
      <c r="A230" s="214"/>
      <c r="B230" s="214"/>
      <c r="C230" s="217"/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</row>
    <row r="231" spans="1:31" x14ac:dyDescent="0.2">
      <c r="A231" s="214"/>
      <c r="B231" s="214"/>
      <c r="C231" s="217"/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</row>
    <row r="232" spans="1:31" x14ac:dyDescent="0.2">
      <c r="A232" s="214"/>
      <c r="B232" s="214"/>
      <c r="C232" s="217"/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</row>
    <row r="233" spans="1:31" x14ac:dyDescent="0.2">
      <c r="A233" s="214"/>
      <c r="B233" s="214"/>
      <c r="C233" s="217"/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/>
    </row>
    <row r="234" spans="1:31" x14ac:dyDescent="0.2">
      <c r="A234" s="214"/>
      <c r="B234" s="214"/>
      <c r="C234" s="217"/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/>
    </row>
    <row r="235" spans="1:31" x14ac:dyDescent="0.2">
      <c r="A235" s="214"/>
      <c r="B235" s="214"/>
      <c r="C235" s="217"/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4"/>
      <c r="T235" s="214"/>
      <c r="U235" s="21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/>
    </row>
    <row r="236" spans="1:31" x14ac:dyDescent="0.2">
      <c r="A236" s="214"/>
      <c r="B236" s="214"/>
      <c r="C236" s="217"/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4"/>
      <c r="T236" s="214"/>
      <c r="U236" s="214"/>
      <c r="V236" s="214"/>
      <c r="W236" s="214"/>
      <c r="X236" s="214"/>
      <c r="Y236" s="214"/>
      <c r="Z236" s="214"/>
      <c r="AA236" s="214"/>
      <c r="AB236" s="214"/>
      <c r="AC236" s="214"/>
      <c r="AD236" s="214"/>
      <c r="AE236" s="214"/>
    </row>
    <row r="237" spans="1:31" x14ac:dyDescent="0.2">
      <c r="A237" s="214"/>
      <c r="B237" s="214"/>
      <c r="C237" s="217"/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4"/>
      <c r="T237" s="214"/>
      <c r="U237" s="214"/>
      <c r="V237" s="214"/>
      <c r="W237" s="214"/>
      <c r="X237" s="214"/>
      <c r="Y237" s="214"/>
      <c r="Z237" s="214"/>
      <c r="AA237" s="214"/>
      <c r="AB237" s="214"/>
      <c r="AC237" s="214"/>
      <c r="AD237" s="214"/>
      <c r="AE237" s="214"/>
    </row>
    <row r="238" spans="1:31" x14ac:dyDescent="0.2">
      <c r="A238" s="214"/>
      <c r="B238" s="214"/>
      <c r="C238" s="217"/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  <c r="O238" s="214"/>
      <c r="P238" s="214"/>
      <c r="Q238" s="214"/>
      <c r="R238" s="214"/>
      <c r="S238" s="214"/>
      <c r="T238" s="214"/>
      <c r="U238" s="214"/>
      <c r="V238" s="214"/>
      <c r="W238" s="214"/>
      <c r="X238" s="214"/>
      <c r="Y238" s="214"/>
      <c r="Z238" s="214"/>
      <c r="AA238" s="214"/>
      <c r="AB238" s="214"/>
      <c r="AC238" s="214"/>
      <c r="AD238" s="214"/>
      <c r="AE238" s="214"/>
    </row>
    <row r="239" spans="1:31" x14ac:dyDescent="0.2">
      <c r="A239" s="214"/>
      <c r="B239" s="214"/>
      <c r="C239" s="217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4"/>
      <c r="T239" s="214"/>
      <c r="U239" s="214"/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/>
    </row>
    <row r="240" spans="1:31" x14ac:dyDescent="0.2">
      <c r="A240" s="214"/>
      <c r="B240" s="214"/>
      <c r="C240" s="217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4"/>
      <c r="T240" s="214"/>
      <c r="U240" s="21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/>
    </row>
    <row r="241" spans="1:31" x14ac:dyDescent="0.2">
      <c r="A241" s="214"/>
      <c r="B241" s="214"/>
      <c r="C241" s="217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4"/>
      <c r="T241" s="214"/>
      <c r="U241" s="21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/>
    </row>
    <row r="242" spans="1:31" x14ac:dyDescent="0.2">
      <c r="A242" s="214"/>
      <c r="B242" s="214"/>
      <c r="C242" s="217"/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4"/>
      <c r="T242" s="214"/>
      <c r="U242" s="214"/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/>
    </row>
    <row r="243" spans="1:31" x14ac:dyDescent="0.2">
      <c r="A243" s="214"/>
      <c r="B243" s="214"/>
      <c r="C243" s="217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4"/>
      <c r="T243" s="214"/>
      <c r="U243" s="21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/>
    </row>
    <row r="244" spans="1:31" x14ac:dyDescent="0.2">
      <c r="A244" s="214"/>
      <c r="B244" s="214"/>
      <c r="C244" s="217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  <c r="O244" s="214"/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/>
    </row>
    <row r="245" spans="1:31" x14ac:dyDescent="0.2">
      <c r="A245" s="214"/>
      <c r="B245" s="214"/>
      <c r="C245" s="217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4"/>
      <c r="T245" s="214"/>
      <c r="U245" s="21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/>
    </row>
    <row r="246" spans="1:31" x14ac:dyDescent="0.2">
      <c r="A246" s="214"/>
      <c r="B246" s="214"/>
      <c r="C246" s="217"/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4"/>
      <c r="T246" s="214"/>
      <c r="U246" s="214"/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/>
    </row>
    <row r="247" spans="1:31" x14ac:dyDescent="0.2">
      <c r="A247" s="214"/>
      <c r="B247" s="214"/>
      <c r="C247" s="217"/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4"/>
      <c r="T247" s="214"/>
      <c r="U247" s="214"/>
      <c r="V247" s="214"/>
      <c r="W247" s="214"/>
      <c r="X247" s="214"/>
      <c r="Y247" s="214"/>
      <c r="Z247" s="214"/>
      <c r="AA247" s="214"/>
      <c r="AB247" s="214"/>
      <c r="AC247" s="214"/>
      <c r="AD247" s="214"/>
      <c r="AE247" s="214"/>
    </row>
    <row r="248" spans="1:31" x14ac:dyDescent="0.2">
      <c r="A248" s="214"/>
      <c r="B248" s="214"/>
      <c r="C248" s="217"/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4"/>
      <c r="T248" s="214"/>
      <c r="U248" s="214"/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/>
    </row>
    <row r="249" spans="1:31" x14ac:dyDescent="0.2">
      <c r="A249" s="214"/>
      <c r="B249" s="214"/>
      <c r="C249" s="217"/>
      <c r="D249" s="214"/>
      <c r="E249" s="214"/>
      <c r="F249" s="214"/>
      <c r="G249" s="214"/>
      <c r="H249" s="214"/>
      <c r="I249" s="214"/>
      <c r="J249" s="214"/>
      <c r="K249" s="214"/>
      <c r="L249" s="214"/>
      <c r="M249" s="214"/>
      <c r="N249" s="214"/>
      <c r="O249" s="214"/>
      <c r="P249" s="214"/>
      <c r="Q249" s="214"/>
      <c r="R249" s="214"/>
      <c r="S249" s="214"/>
      <c r="T249" s="214"/>
      <c r="U249" s="21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/>
    </row>
    <row r="250" spans="1:31" x14ac:dyDescent="0.2">
      <c r="A250" s="214"/>
      <c r="B250" s="214"/>
      <c r="C250" s="217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/>
    </row>
    <row r="251" spans="1:31" x14ac:dyDescent="0.2">
      <c r="A251" s="214"/>
      <c r="B251" s="214"/>
      <c r="C251" s="217"/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4"/>
      <c r="T251" s="214"/>
      <c r="U251" s="214"/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/>
    </row>
    <row r="252" spans="1:31" x14ac:dyDescent="0.2">
      <c r="A252" s="214"/>
      <c r="B252" s="214"/>
      <c r="C252" s="217"/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4"/>
      <c r="T252" s="214"/>
      <c r="U252" s="21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/>
    </row>
    <row r="253" spans="1:31" x14ac:dyDescent="0.2">
      <c r="A253" s="214"/>
      <c r="B253" s="214"/>
      <c r="C253" s="217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4"/>
      <c r="P253" s="214"/>
      <c r="Q253" s="214"/>
      <c r="R253" s="214"/>
      <c r="S253" s="214"/>
      <c r="T253" s="214"/>
      <c r="U253" s="214"/>
      <c r="V253" s="214"/>
      <c r="W253" s="214"/>
      <c r="X253" s="214"/>
      <c r="Y253" s="214"/>
      <c r="Z253" s="214"/>
      <c r="AA253" s="214"/>
      <c r="AB253" s="214"/>
      <c r="AC253" s="214"/>
      <c r="AD253" s="214"/>
      <c r="AE253" s="214"/>
    </row>
    <row r="254" spans="1:31" x14ac:dyDescent="0.2">
      <c r="A254" s="214"/>
      <c r="B254" s="214"/>
      <c r="C254" s="217"/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4"/>
      <c r="T254" s="214"/>
      <c r="U254" s="214"/>
      <c r="V254" s="214"/>
      <c r="W254" s="214"/>
      <c r="X254" s="214"/>
      <c r="Y254" s="214"/>
      <c r="Z254" s="214"/>
      <c r="AA254" s="214"/>
      <c r="AB254" s="214"/>
      <c r="AC254" s="214"/>
      <c r="AD254" s="214"/>
      <c r="AE254" s="214"/>
    </row>
    <row r="255" spans="1:31" x14ac:dyDescent="0.2">
      <c r="A255" s="214"/>
      <c r="B255" s="214"/>
      <c r="C255" s="217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4"/>
      <c r="T255" s="214"/>
      <c r="U255" s="214"/>
      <c r="V255" s="214"/>
      <c r="W255" s="214"/>
      <c r="X255" s="214"/>
      <c r="Y255" s="214"/>
      <c r="Z255" s="214"/>
      <c r="AA255" s="214"/>
      <c r="AB255" s="214"/>
      <c r="AC255" s="214"/>
      <c r="AD255" s="214"/>
      <c r="AE255" s="214"/>
    </row>
    <row r="256" spans="1:31" x14ac:dyDescent="0.2">
      <c r="A256" s="214"/>
      <c r="B256" s="214"/>
      <c r="C256" s="217"/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4"/>
      <c r="T256" s="214"/>
      <c r="U256" s="214"/>
      <c r="V256" s="214"/>
      <c r="W256" s="214"/>
      <c r="X256" s="214"/>
      <c r="Y256" s="214"/>
      <c r="Z256" s="214"/>
      <c r="AA256" s="214"/>
      <c r="AB256" s="214"/>
      <c r="AC256" s="214"/>
      <c r="AD256" s="214"/>
      <c r="AE256" s="214"/>
    </row>
    <row r="257" spans="1:31" x14ac:dyDescent="0.2">
      <c r="A257" s="214"/>
      <c r="B257" s="214"/>
      <c r="C257" s="217"/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  <c r="O257" s="214"/>
      <c r="P257" s="214"/>
      <c r="Q257" s="214"/>
      <c r="R257" s="214"/>
      <c r="S257" s="214"/>
      <c r="T257" s="214"/>
      <c r="U257" s="214"/>
      <c r="V257" s="214"/>
      <c r="W257" s="214"/>
      <c r="X257" s="214"/>
      <c r="Y257" s="214"/>
      <c r="Z257" s="214"/>
      <c r="AA257" s="214"/>
      <c r="AB257" s="214"/>
      <c r="AC257" s="214"/>
      <c r="AD257" s="214"/>
      <c r="AE257" s="214"/>
    </row>
    <row r="258" spans="1:31" x14ac:dyDescent="0.2">
      <c r="A258" s="214"/>
      <c r="B258" s="214"/>
      <c r="C258" s="217"/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</row>
    <row r="259" spans="1:31" x14ac:dyDescent="0.2">
      <c r="A259" s="214"/>
      <c r="B259" s="214"/>
      <c r="C259" s="217"/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</row>
    <row r="260" spans="1:31" x14ac:dyDescent="0.2">
      <c r="A260" s="214"/>
      <c r="B260" s="214"/>
      <c r="C260" s="217"/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</row>
    <row r="261" spans="1:31" x14ac:dyDescent="0.2">
      <c r="A261" s="214"/>
      <c r="B261" s="214"/>
      <c r="C261" s="217"/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</row>
    <row r="262" spans="1:31" x14ac:dyDescent="0.2">
      <c r="A262" s="214"/>
      <c r="B262" s="214"/>
      <c r="C262" s="217"/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</row>
    <row r="263" spans="1:31" x14ac:dyDescent="0.2">
      <c r="A263" s="214"/>
      <c r="B263" s="214"/>
      <c r="C263" s="217"/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/>
    </row>
    <row r="264" spans="1:31" x14ac:dyDescent="0.2">
      <c r="A264" s="214"/>
      <c r="B264" s="214"/>
      <c r="C264" s="217"/>
      <c r="D264" s="214"/>
      <c r="E264" s="214"/>
      <c r="F264" s="214"/>
      <c r="G264" s="214"/>
      <c r="H264" s="214"/>
      <c r="I264" s="214"/>
      <c r="J264" s="214"/>
      <c r="K264" s="214"/>
      <c r="L264" s="214"/>
      <c r="M264" s="214"/>
      <c r="N264" s="214"/>
      <c r="O264" s="214"/>
      <c r="P264" s="214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/>
    </row>
    <row r="265" spans="1:31" x14ac:dyDescent="0.2">
      <c r="A265" s="214"/>
      <c r="B265" s="214"/>
      <c r="C265" s="217"/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/>
    </row>
    <row r="266" spans="1:31" x14ac:dyDescent="0.2">
      <c r="A266" s="214"/>
      <c r="B266" s="214"/>
      <c r="C266" s="217"/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</row>
    <row r="267" spans="1:31" x14ac:dyDescent="0.2">
      <c r="A267" s="214"/>
      <c r="B267" s="214"/>
      <c r="C267" s="217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4"/>
      <c r="T267" s="214"/>
      <c r="U267" s="21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/>
    </row>
    <row r="268" spans="1:31" x14ac:dyDescent="0.2">
      <c r="A268" s="214"/>
      <c r="B268" s="214"/>
      <c r="C268" s="217"/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</row>
    <row r="269" spans="1:31" x14ac:dyDescent="0.2">
      <c r="A269" s="214"/>
      <c r="B269" s="214"/>
      <c r="C269" s="217"/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4"/>
      <c r="T269" s="214"/>
      <c r="U269" s="214"/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/>
    </row>
    <row r="270" spans="1:31" x14ac:dyDescent="0.2">
      <c r="A270" s="214"/>
      <c r="B270" s="214"/>
      <c r="C270" s="217"/>
      <c r="D270" s="214"/>
      <c r="E270" s="214"/>
      <c r="F270" s="214"/>
      <c r="G270" s="214"/>
      <c r="H270" s="214"/>
      <c r="I270" s="214"/>
      <c r="J270" s="214"/>
      <c r="K270" s="214"/>
      <c r="L270" s="214"/>
      <c r="M270" s="214"/>
      <c r="N270" s="214"/>
      <c r="O270" s="214"/>
      <c r="P270" s="214"/>
      <c r="Q270" s="214"/>
      <c r="R270" s="214"/>
      <c r="S270" s="214"/>
      <c r="T270" s="214"/>
      <c r="U270" s="214"/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/>
    </row>
    <row r="271" spans="1:31" x14ac:dyDescent="0.2">
      <c r="A271" s="214"/>
      <c r="B271" s="214"/>
      <c r="C271" s="217"/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4"/>
      <c r="T271" s="214"/>
      <c r="U271" s="214"/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/>
    </row>
    <row r="272" spans="1:31" x14ac:dyDescent="0.2">
      <c r="A272" s="214"/>
      <c r="B272" s="214"/>
      <c r="C272" s="217"/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</row>
    <row r="273" spans="1:31" x14ac:dyDescent="0.2">
      <c r="A273" s="214"/>
      <c r="B273" s="214"/>
      <c r="C273" s="217"/>
      <c r="D273" s="214"/>
      <c r="E273" s="214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4"/>
      <c r="T273" s="214"/>
      <c r="U273" s="214"/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/>
    </row>
    <row r="274" spans="1:31" x14ac:dyDescent="0.2">
      <c r="A274" s="214"/>
      <c r="B274" s="214"/>
      <c r="C274" s="217"/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4"/>
      <c r="T274" s="214"/>
      <c r="U274" s="214"/>
      <c r="V274" s="214"/>
      <c r="W274" s="214"/>
      <c r="X274" s="214"/>
      <c r="Y274" s="214"/>
      <c r="Z274" s="214"/>
      <c r="AA274" s="214"/>
      <c r="AB274" s="214"/>
      <c r="AC274" s="214"/>
      <c r="AD274" s="214"/>
      <c r="AE274" s="214"/>
    </row>
    <row r="275" spans="1:31" x14ac:dyDescent="0.2">
      <c r="A275" s="214"/>
      <c r="B275" s="214"/>
      <c r="C275" s="217"/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/>
    </row>
    <row r="276" spans="1:31" x14ac:dyDescent="0.2">
      <c r="A276" s="214"/>
      <c r="B276" s="214"/>
      <c r="C276" s="217"/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/>
    </row>
    <row r="277" spans="1:31" x14ac:dyDescent="0.2">
      <c r="A277" s="214"/>
      <c r="B277" s="214"/>
      <c r="C277" s="217"/>
      <c r="D277" s="214"/>
      <c r="E277" s="214"/>
      <c r="F277" s="214"/>
      <c r="G277" s="214"/>
      <c r="H277" s="214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/>
    </row>
    <row r="278" spans="1:31" x14ac:dyDescent="0.2">
      <c r="A278" s="214"/>
      <c r="B278" s="214"/>
      <c r="C278" s="217"/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</row>
    <row r="279" spans="1:31" x14ac:dyDescent="0.2">
      <c r="A279" s="214"/>
      <c r="B279" s="214"/>
      <c r="C279" s="217"/>
      <c r="D279" s="214"/>
      <c r="E279" s="214"/>
      <c r="F279" s="214"/>
      <c r="G279" s="214"/>
      <c r="H279" s="214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/>
    </row>
    <row r="280" spans="1:31" x14ac:dyDescent="0.2">
      <c r="A280" s="214"/>
      <c r="B280" s="214"/>
      <c r="C280" s="217"/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/>
    </row>
    <row r="281" spans="1:31" x14ac:dyDescent="0.2">
      <c r="A281" s="214"/>
      <c r="B281" s="214"/>
      <c r="C281" s="217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</row>
    <row r="282" spans="1:31" x14ac:dyDescent="0.2">
      <c r="A282" s="214"/>
      <c r="B282" s="214"/>
      <c r="C282" s="217"/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/>
    </row>
    <row r="283" spans="1:31" x14ac:dyDescent="0.2">
      <c r="A283" s="214"/>
      <c r="B283" s="214"/>
      <c r="C283" s="217"/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/>
    </row>
    <row r="284" spans="1:31" x14ac:dyDescent="0.2">
      <c r="A284" s="214"/>
      <c r="B284" s="214"/>
      <c r="C284" s="217"/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/>
    </row>
    <row r="285" spans="1:31" x14ac:dyDescent="0.2">
      <c r="A285" s="214"/>
      <c r="B285" s="214"/>
      <c r="C285" s="217"/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/>
    </row>
    <row r="286" spans="1:31" x14ac:dyDescent="0.2">
      <c r="A286" s="214"/>
      <c r="B286" s="214"/>
      <c r="C286" s="217"/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</row>
    <row r="287" spans="1:31" x14ac:dyDescent="0.2">
      <c r="A287" s="214"/>
      <c r="B287" s="214"/>
      <c r="C287" s="217"/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</row>
    <row r="288" spans="1:31" x14ac:dyDescent="0.2">
      <c r="A288" s="214"/>
      <c r="B288" s="214"/>
      <c r="C288" s="217"/>
      <c r="D288" s="214"/>
      <c r="E288" s="214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</row>
    <row r="289" spans="1:31" x14ac:dyDescent="0.2">
      <c r="A289" s="214"/>
      <c r="B289" s="214"/>
      <c r="C289" s="217"/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</row>
    <row r="290" spans="1:31" x14ac:dyDescent="0.2">
      <c r="A290" s="214"/>
      <c r="B290" s="214"/>
      <c r="C290" s="217"/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</row>
    <row r="291" spans="1:31" x14ac:dyDescent="0.2">
      <c r="A291" s="214"/>
      <c r="B291" s="214"/>
      <c r="C291" s="217"/>
      <c r="D291" s="214"/>
      <c r="E291" s="214"/>
      <c r="F291" s="214"/>
      <c r="G291" s="214"/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/>
    </row>
    <row r="292" spans="1:31" x14ac:dyDescent="0.2">
      <c r="A292" s="214"/>
      <c r="B292" s="214"/>
      <c r="C292" s="217"/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4"/>
      <c r="T292" s="214"/>
      <c r="U292" s="214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/>
    </row>
    <row r="293" spans="1:31" x14ac:dyDescent="0.2">
      <c r="A293" s="214"/>
      <c r="B293" s="214"/>
      <c r="C293" s="217"/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4"/>
      <c r="T293" s="214"/>
      <c r="U293" s="214"/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/>
    </row>
    <row r="294" spans="1:31" x14ac:dyDescent="0.2">
      <c r="A294" s="214"/>
      <c r="B294" s="214"/>
      <c r="C294" s="217"/>
      <c r="D294" s="214"/>
      <c r="E294" s="214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/>
    </row>
    <row r="295" spans="1:31" x14ac:dyDescent="0.2">
      <c r="A295" s="214"/>
      <c r="B295" s="214"/>
      <c r="C295" s="217"/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/>
    </row>
    <row r="296" spans="1:31" x14ac:dyDescent="0.2">
      <c r="A296" s="214"/>
      <c r="B296" s="214"/>
      <c r="C296" s="217"/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/>
    </row>
    <row r="297" spans="1:31" x14ac:dyDescent="0.2">
      <c r="A297" s="214"/>
      <c r="B297" s="214"/>
      <c r="C297" s="217"/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</row>
    <row r="298" spans="1:31" x14ac:dyDescent="0.2">
      <c r="A298" s="214"/>
      <c r="B298" s="214"/>
      <c r="C298" s="217"/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</row>
    <row r="299" spans="1:31" x14ac:dyDescent="0.2">
      <c r="A299" s="214"/>
      <c r="B299" s="214"/>
      <c r="C299" s="217"/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</row>
    <row r="300" spans="1:31" x14ac:dyDescent="0.2">
      <c r="A300" s="214"/>
      <c r="B300" s="214"/>
      <c r="C300" s="217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</row>
    <row r="301" spans="1:31" x14ac:dyDescent="0.2">
      <c r="A301" s="214"/>
      <c r="B301" s="214"/>
      <c r="C301" s="217"/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</row>
    <row r="302" spans="1:31" x14ac:dyDescent="0.2">
      <c r="A302" s="214"/>
      <c r="B302" s="214"/>
      <c r="C302" s="217"/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</row>
    <row r="303" spans="1:31" x14ac:dyDescent="0.2">
      <c r="A303" s="214"/>
      <c r="B303" s="214"/>
      <c r="C303" s="217"/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</row>
    <row r="304" spans="1:31" x14ac:dyDescent="0.2">
      <c r="A304" s="214"/>
      <c r="B304" s="214"/>
      <c r="C304" s="217"/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</row>
    <row r="305" spans="1:31" x14ac:dyDescent="0.2">
      <c r="A305" s="214"/>
      <c r="B305" s="214"/>
      <c r="C305" s="217"/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4"/>
      <c r="T305" s="214"/>
      <c r="U305" s="21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/>
    </row>
    <row r="306" spans="1:31" x14ac:dyDescent="0.2">
      <c r="A306" s="214"/>
      <c r="B306" s="214"/>
      <c r="C306" s="217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</row>
    <row r="307" spans="1:31" x14ac:dyDescent="0.2">
      <c r="A307" s="214"/>
      <c r="B307" s="214"/>
      <c r="C307" s="217"/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</row>
    <row r="308" spans="1:31" x14ac:dyDescent="0.2">
      <c r="A308" s="214"/>
      <c r="B308" s="214"/>
      <c r="C308" s="217"/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4"/>
      <c r="T308" s="214"/>
      <c r="U308" s="214"/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/>
    </row>
    <row r="309" spans="1:31" x14ac:dyDescent="0.2">
      <c r="A309" s="214"/>
      <c r="B309" s="214"/>
      <c r="C309" s="217"/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4"/>
      <c r="P309" s="214"/>
      <c r="Q309" s="214"/>
      <c r="R309" s="214"/>
      <c r="S309" s="214"/>
      <c r="T309" s="214"/>
      <c r="U309" s="21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/>
    </row>
    <row r="310" spans="1:31" x14ac:dyDescent="0.2">
      <c r="A310" s="214"/>
      <c r="B310" s="214"/>
      <c r="C310" s="217"/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4"/>
      <c r="T310" s="214"/>
      <c r="U310" s="214"/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/>
    </row>
    <row r="311" spans="1:31" x14ac:dyDescent="0.2">
      <c r="A311" s="214"/>
      <c r="B311" s="214"/>
      <c r="C311" s="217"/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4"/>
      <c r="T311" s="214"/>
      <c r="U311" s="21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/>
    </row>
    <row r="312" spans="1:31" x14ac:dyDescent="0.2">
      <c r="A312" s="214"/>
      <c r="B312" s="214"/>
      <c r="C312" s="217"/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/>
    </row>
    <row r="313" spans="1:31" x14ac:dyDescent="0.2">
      <c r="A313" s="214"/>
      <c r="B313" s="214"/>
      <c r="C313" s="217"/>
      <c r="D313" s="214"/>
      <c r="E313" s="214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</row>
    <row r="314" spans="1:31" x14ac:dyDescent="0.2">
      <c r="A314" s="214"/>
      <c r="B314" s="214"/>
      <c r="C314" s="217"/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</row>
    <row r="315" spans="1:31" x14ac:dyDescent="0.2">
      <c r="A315" s="214"/>
      <c r="B315" s="214"/>
      <c r="C315" s="217"/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</row>
    <row r="316" spans="1:31" x14ac:dyDescent="0.2">
      <c r="A316" s="214"/>
      <c r="B316" s="214"/>
      <c r="C316" s="217"/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</row>
    <row r="317" spans="1:31" x14ac:dyDescent="0.2">
      <c r="A317" s="214"/>
      <c r="B317" s="214"/>
      <c r="C317" s="217"/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</row>
    <row r="318" spans="1:31" x14ac:dyDescent="0.2">
      <c r="A318" s="214"/>
      <c r="B318" s="214"/>
      <c r="C318" s="217"/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</row>
    <row r="319" spans="1:31" x14ac:dyDescent="0.2">
      <c r="A319" s="214"/>
      <c r="B319" s="214"/>
      <c r="C319" s="217"/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</row>
    <row r="320" spans="1:31" x14ac:dyDescent="0.2">
      <c r="A320" s="214"/>
      <c r="B320" s="214"/>
      <c r="C320" s="217"/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</row>
    <row r="321" spans="1:31" x14ac:dyDescent="0.2">
      <c r="A321" s="214"/>
      <c r="B321" s="214"/>
      <c r="C321" s="217"/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</row>
    <row r="322" spans="1:31" x14ac:dyDescent="0.2">
      <c r="A322" s="214"/>
      <c r="B322" s="214"/>
      <c r="C322" s="217"/>
      <c r="D322" s="214"/>
      <c r="E322" s="214"/>
      <c r="F322" s="214"/>
      <c r="G322" s="214"/>
      <c r="H322" s="214"/>
      <c r="I322" s="214"/>
      <c r="J322" s="214"/>
      <c r="K322" s="214"/>
      <c r="L322" s="214"/>
      <c r="M322" s="214"/>
      <c r="N322" s="214"/>
      <c r="O322" s="214"/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/>
    </row>
    <row r="323" spans="1:31" x14ac:dyDescent="0.2">
      <c r="A323" s="214"/>
      <c r="B323" s="214"/>
      <c r="C323" s="217"/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/>
    </row>
    <row r="324" spans="1:31" x14ac:dyDescent="0.2">
      <c r="A324" s="214"/>
      <c r="B324" s="214"/>
      <c r="C324" s="217"/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/>
    </row>
    <row r="325" spans="1:31" x14ac:dyDescent="0.2">
      <c r="A325" s="214"/>
      <c r="B325" s="214"/>
      <c r="C325" s="217"/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/>
    </row>
    <row r="326" spans="1:31" x14ac:dyDescent="0.2">
      <c r="A326" s="214"/>
      <c r="B326" s="214"/>
      <c r="C326" s="217"/>
      <c r="D326" s="214"/>
      <c r="E326" s="214"/>
      <c r="F326" s="214"/>
      <c r="G326" s="214"/>
      <c r="H326" s="214"/>
      <c r="I326" s="214"/>
      <c r="J326" s="214"/>
      <c r="K326" s="214"/>
      <c r="L326" s="214"/>
      <c r="M326" s="214"/>
      <c r="N326" s="214"/>
      <c r="O326" s="214"/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/>
    </row>
    <row r="327" spans="1:31" x14ac:dyDescent="0.2">
      <c r="A327" s="214"/>
      <c r="B327" s="214"/>
      <c r="C327" s="217"/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/>
    </row>
    <row r="328" spans="1:31" x14ac:dyDescent="0.2">
      <c r="A328" s="214"/>
      <c r="B328" s="214"/>
      <c r="C328" s="217"/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</row>
    <row r="329" spans="1:31" x14ac:dyDescent="0.2">
      <c r="A329" s="214"/>
      <c r="B329" s="214"/>
      <c r="C329" s="217"/>
      <c r="D329" s="214"/>
      <c r="E329" s="214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</row>
    <row r="330" spans="1:31" x14ac:dyDescent="0.2">
      <c r="A330" s="214"/>
      <c r="B330" s="214"/>
      <c r="C330" s="217"/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</row>
    <row r="331" spans="1:31" x14ac:dyDescent="0.2">
      <c r="A331" s="214"/>
      <c r="B331" s="214"/>
      <c r="C331" s="217"/>
      <c r="D331" s="214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</row>
    <row r="332" spans="1:31" x14ac:dyDescent="0.2">
      <c r="A332" s="214"/>
      <c r="B332" s="214"/>
      <c r="C332" s="217"/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</row>
    <row r="333" spans="1:31" x14ac:dyDescent="0.2">
      <c r="A333" s="214"/>
      <c r="B333" s="214"/>
      <c r="C333" s="217"/>
      <c r="D333" s="214"/>
      <c r="E333" s="214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</row>
    <row r="334" spans="1:31" x14ac:dyDescent="0.2">
      <c r="A334" s="214"/>
      <c r="B334" s="214"/>
      <c r="C334" s="217"/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</row>
    <row r="335" spans="1:31" x14ac:dyDescent="0.2">
      <c r="A335" s="214"/>
      <c r="B335" s="214"/>
      <c r="C335" s="217"/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</row>
    <row r="336" spans="1:31" x14ac:dyDescent="0.2">
      <c r="A336" s="214"/>
      <c r="B336" s="214"/>
      <c r="C336" s="217"/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/>
    </row>
    <row r="337" spans="1:31" x14ac:dyDescent="0.2">
      <c r="A337" s="214"/>
      <c r="B337" s="214"/>
      <c r="C337" s="217"/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</row>
    <row r="338" spans="1:31" x14ac:dyDescent="0.2">
      <c r="A338" s="214"/>
      <c r="B338" s="214"/>
      <c r="C338" s="217"/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</row>
    <row r="339" spans="1:31" x14ac:dyDescent="0.2">
      <c r="A339" s="214"/>
      <c r="B339" s="214"/>
      <c r="C339" s="217"/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/>
    </row>
    <row r="340" spans="1:31" x14ac:dyDescent="0.2">
      <c r="A340" s="214"/>
      <c r="B340" s="214"/>
      <c r="C340" s="217"/>
      <c r="D340" s="214"/>
      <c r="E340" s="214"/>
      <c r="F340" s="214"/>
      <c r="G340" s="214"/>
      <c r="H340" s="214"/>
      <c r="I340" s="214"/>
      <c r="J340" s="214"/>
      <c r="K340" s="214"/>
      <c r="L340" s="214"/>
      <c r="M340" s="214"/>
      <c r="N340" s="214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</row>
    <row r="341" spans="1:31" x14ac:dyDescent="0.2">
      <c r="A341" s="214"/>
      <c r="B341" s="214"/>
      <c r="C341" s="217"/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/>
    </row>
    <row r="342" spans="1:31" x14ac:dyDescent="0.2">
      <c r="A342" s="214"/>
      <c r="B342" s="214"/>
      <c r="C342" s="217"/>
      <c r="D342" s="214"/>
      <c r="E342" s="214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</row>
    <row r="343" spans="1:31" x14ac:dyDescent="0.2">
      <c r="A343" s="214"/>
      <c r="B343" s="214"/>
      <c r="C343" s="217"/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</row>
    <row r="344" spans="1:31" x14ac:dyDescent="0.2">
      <c r="A344" s="214"/>
      <c r="B344" s="214"/>
      <c r="C344" s="217"/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</row>
    <row r="345" spans="1:31" x14ac:dyDescent="0.2">
      <c r="A345" s="214"/>
      <c r="B345" s="214"/>
      <c r="C345" s="217"/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</row>
    <row r="346" spans="1:31" x14ac:dyDescent="0.2">
      <c r="A346" s="214"/>
      <c r="B346" s="214"/>
      <c r="C346" s="217"/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</row>
    <row r="347" spans="1:31" x14ac:dyDescent="0.2">
      <c r="A347" s="214"/>
      <c r="B347" s="214"/>
      <c r="C347" s="217"/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/>
    </row>
    <row r="348" spans="1:31" x14ac:dyDescent="0.2">
      <c r="A348" s="214"/>
      <c r="B348" s="214"/>
      <c r="C348" s="217"/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</row>
    <row r="349" spans="1:31" x14ac:dyDescent="0.2">
      <c r="A349" s="214"/>
      <c r="B349" s="214"/>
      <c r="C349" s="217"/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</row>
    <row r="350" spans="1:31" x14ac:dyDescent="0.2">
      <c r="A350" s="214"/>
      <c r="B350" s="214"/>
      <c r="C350" s="217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</row>
    <row r="351" spans="1:31" x14ac:dyDescent="0.2">
      <c r="A351" s="214"/>
      <c r="B351" s="214"/>
      <c r="C351" s="217"/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4"/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</row>
    <row r="352" spans="1:31" x14ac:dyDescent="0.2">
      <c r="A352" s="214"/>
      <c r="B352" s="214"/>
      <c r="C352" s="217"/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</row>
    <row r="353" spans="1:31" x14ac:dyDescent="0.2">
      <c r="A353" s="214"/>
      <c r="B353" s="214"/>
      <c r="C353" s="217"/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</row>
    <row r="354" spans="1:31" x14ac:dyDescent="0.2">
      <c r="A354" s="214"/>
      <c r="B354" s="214"/>
      <c r="C354" s="217"/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</row>
    <row r="355" spans="1:31" x14ac:dyDescent="0.2">
      <c r="A355" s="214"/>
      <c r="B355" s="214"/>
      <c r="C355" s="217"/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</row>
    <row r="356" spans="1:31" x14ac:dyDescent="0.2">
      <c r="A356" s="214"/>
      <c r="B356" s="214"/>
      <c r="C356" s="217"/>
      <c r="D356" s="214"/>
      <c r="E356" s="214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</row>
    <row r="357" spans="1:31" x14ac:dyDescent="0.2">
      <c r="A357" s="214"/>
      <c r="B357" s="214"/>
      <c r="C357" s="217"/>
      <c r="D357" s="214"/>
      <c r="E357" s="214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</row>
    <row r="358" spans="1:31" x14ac:dyDescent="0.2">
      <c r="A358" s="214"/>
      <c r="B358" s="214"/>
      <c r="C358" s="217"/>
      <c r="D358" s="214"/>
      <c r="E358" s="214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</row>
    <row r="359" spans="1:31" x14ac:dyDescent="0.2">
      <c r="A359" s="214"/>
      <c r="B359" s="214"/>
      <c r="C359" s="217"/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</row>
    <row r="360" spans="1:31" x14ac:dyDescent="0.2">
      <c r="A360" s="214"/>
      <c r="B360" s="214"/>
      <c r="C360" s="217"/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</row>
    <row r="361" spans="1:31" x14ac:dyDescent="0.2">
      <c r="A361" s="214"/>
      <c r="B361" s="214"/>
      <c r="C361" s="217"/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/>
    </row>
    <row r="362" spans="1:31" x14ac:dyDescent="0.2">
      <c r="A362" s="214"/>
      <c r="B362" s="214"/>
      <c r="C362" s="217"/>
      <c r="D362" s="214"/>
      <c r="E362" s="214"/>
      <c r="F362" s="214"/>
      <c r="G362" s="214"/>
      <c r="H362" s="214"/>
      <c r="I362" s="214"/>
      <c r="J362" s="214"/>
      <c r="K362" s="214"/>
      <c r="L362" s="214"/>
      <c r="M362" s="214"/>
      <c r="N362" s="214"/>
      <c r="O362" s="214"/>
      <c r="P362" s="214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/>
    </row>
    <row r="363" spans="1:31" x14ac:dyDescent="0.2">
      <c r="A363" s="214"/>
      <c r="B363" s="214"/>
      <c r="C363" s="217"/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/>
    </row>
    <row r="364" spans="1:31" x14ac:dyDescent="0.2">
      <c r="A364" s="214"/>
      <c r="B364" s="214"/>
      <c r="C364" s="217"/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/>
    </row>
    <row r="365" spans="1:31" x14ac:dyDescent="0.2">
      <c r="A365" s="214"/>
      <c r="B365" s="214"/>
      <c r="C365" s="217"/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  <c r="AB365" s="214"/>
      <c r="AC365" s="214"/>
      <c r="AD365" s="214"/>
      <c r="AE365" s="214"/>
    </row>
    <row r="366" spans="1:31" x14ac:dyDescent="0.2">
      <c r="A366" s="214"/>
      <c r="B366" s="214"/>
      <c r="C366" s="217"/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/>
    </row>
    <row r="367" spans="1:31" x14ac:dyDescent="0.2">
      <c r="A367" s="214"/>
      <c r="B367" s="214"/>
      <c r="C367" s="217"/>
      <c r="D367" s="214"/>
      <c r="E367" s="214"/>
      <c r="F367" s="214"/>
      <c r="G367" s="214"/>
      <c r="H367" s="214"/>
      <c r="I367" s="214"/>
      <c r="J367" s="214"/>
      <c r="K367" s="214"/>
      <c r="L367" s="214"/>
      <c r="M367" s="214"/>
      <c r="N367" s="214"/>
      <c r="O367" s="214"/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</row>
    <row r="368" spans="1:31" x14ac:dyDescent="0.2">
      <c r="A368" s="214"/>
      <c r="B368" s="214"/>
      <c r="C368" s="217"/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</row>
    <row r="369" spans="1:31" x14ac:dyDescent="0.2">
      <c r="A369" s="214"/>
      <c r="B369" s="214"/>
      <c r="C369" s="217"/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/>
    </row>
    <row r="370" spans="1:31" x14ac:dyDescent="0.2">
      <c r="A370" s="214"/>
      <c r="B370" s="214"/>
      <c r="C370" s="217"/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</row>
    <row r="371" spans="1:31" x14ac:dyDescent="0.2">
      <c r="A371" s="214"/>
      <c r="B371" s="214"/>
      <c r="C371" s="217"/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</row>
    <row r="372" spans="1:31" x14ac:dyDescent="0.2">
      <c r="A372" s="214"/>
      <c r="B372" s="214"/>
      <c r="C372" s="217"/>
      <c r="D372" s="214"/>
      <c r="E372" s="214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</row>
    <row r="373" spans="1:31" x14ac:dyDescent="0.2">
      <c r="A373" s="214"/>
      <c r="B373" s="214"/>
      <c r="C373" s="217"/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</row>
    <row r="374" spans="1:31" x14ac:dyDescent="0.2">
      <c r="A374" s="214"/>
      <c r="B374" s="214"/>
      <c r="C374" s="217"/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</row>
    <row r="375" spans="1:31" x14ac:dyDescent="0.2">
      <c r="A375" s="214"/>
      <c r="B375" s="214"/>
      <c r="C375" s="217"/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/>
    </row>
    <row r="376" spans="1:31" x14ac:dyDescent="0.2">
      <c r="A376" s="214"/>
      <c r="B376" s="214"/>
      <c r="C376" s="217"/>
      <c r="D376" s="214"/>
      <c r="E376" s="214"/>
      <c r="F376" s="214"/>
      <c r="G376" s="214"/>
      <c r="H376" s="214"/>
      <c r="I376" s="214"/>
      <c r="J376" s="214"/>
      <c r="K376" s="214"/>
      <c r="L376" s="214"/>
      <c r="M376" s="214"/>
      <c r="N376" s="214"/>
      <c r="O376" s="214"/>
      <c r="P376" s="214"/>
      <c r="Q376" s="214"/>
      <c r="R376" s="214"/>
      <c r="S376" s="214"/>
      <c r="T376" s="214"/>
      <c r="U376" s="214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</row>
    <row r="377" spans="1:31" x14ac:dyDescent="0.2">
      <c r="A377" s="214"/>
      <c r="B377" s="214"/>
      <c r="C377" s="217"/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4"/>
      <c r="T377" s="214"/>
      <c r="U377" s="214"/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/>
    </row>
    <row r="378" spans="1:31" x14ac:dyDescent="0.2">
      <c r="A378" s="214"/>
      <c r="B378" s="214"/>
      <c r="C378" s="217"/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4"/>
      <c r="T378" s="214"/>
      <c r="U378" s="214"/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/>
    </row>
    <row r="379" spans="1:31" x14ac:dyDescent="0.2">
      <c r="A379" s="214"/>
      <c r="B379" s="214"/>
      <c r="C379" s="217"/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/>
    </row>
    <row r="380" spans="1:31" x14ac:dyDescent="0.2">
      <c r="A380" s="214"/>
      <c r="B380" s="214"/>
      <c r="C380" s="217"/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4"/>
      <c r="T380" s="214"/>
      <c r="U380" s="214"/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/>
    </row>
    <row r="381" spans="1:31" x14ac:dyDescent="0.2">
      <c r="A381" s="214"/>
      <c r="B381" s="214"/>
      <c r="C381" s="217"/>
      <c r="D381" s="214"/>
      <c r="E381" s="214"/>
      <c r="F381" s="214"/>
      <c r="G381" s="214"/>
      <c r="H381" s="214"/>
      <c r="I381" s="214"/>
      <c r="J381" s="214"/>
      <c r="K381" s="214"/>
      <c r="L381" s="214"/>
      <c r="M381" s="214"/>
      <c r="N381" s="214"/>
      <c r="O381" s="214"/>
      <c r="P381" s="214"/>
      <c r="Q381" s="214"/>
      <c r="R381" s="214"/>
      <c r="S381" s="214"/>
      <c r="T381" s="214"/>
      <c r="U381" s="214"/>
      <c r="V381" s="214"/>
      <c r="W381" s="214"/>
      <c r="X381" s="214"/>
      <c r="Y381" s="214"/>
      <c r="Z381" s="214"/>
      <c r="AA381" s="214"/>
      <c r="AB381" s="214"/>
      <c r="AC381" s="214"/>
      <c r="AD381" s="214"/>
      <c r="AE381" s="214"/>
    </row>
    <row r="382" spans="1:31" x14ac:dyDescent="0.2">
      <c r="A382" s="214"/>
      <c r="B382" s="214"/>
      <c r="C382" s="217"/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4"/>
      <c r="T382" s="214"/>
      <c r="U382" s="214"/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/>
    </row>
    <row r="383" spans="1:31" x14ac:dyDescent="0.2">
      <c r="A383" s="214"/>
      <c r="B383" s="214"/>
      <c r="C383" s="217"/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4"/>
      <c r="T383" s="214"/>
      <c r="U383" s="214"/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/>
    </row>
    <row r="384" spans="1:31" x14ac:dyDescent="0.2">
      <c r="A384" s="214"/>
      <c r="B384" s="214"/>
      <c r="C384" s="217"/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</row>
    <row r="385" spans="1:31" x14ac:dyDescent="0.2">
      <c r="A385" s="214"/>
      <c r="B385" s="214"/>
      <c r="C385" s="217"/>
      <c r="D385" s="214"/>
      <c r="E385" s="214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</row>
    <row r="386" spans="1:31" x14ac:dyDescent="0.2">
      <c r="A386" s="214"/>
      <c r="B386" s="214"/>
      <c r="C386" s="217"/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</row>
    <row r="387" spans="1:31" x14ac:dyDescent="0.2">
      <c r="A387" s="214"/>
      <c r="B387" s="214"/>
      <c r="C387" s="217"/>
      <c r="D387" s="214"/>
      <c r="E387" s="214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</row>
    <row r="388" spans="1:31" x14ac:dyDescent="0.2">
      <c r="A388" s="214"/>
      <c r="B388" s="214"/>
      <c r="C388" s="217"/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</row>
    <row r="389" spans="1:31" x14ac:dyDescent="0.2">
      <c r="A389" s="214"/>
      <c r="B389" s="214"/>
      <c r="C389" s="217"/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</row>
    <row r="390" spans="1:31" x14ac:dyDescent="0.2">
      <c r="A390" s="214"/>
      <c r="B390" s="214"/>
      <c r="C390" s="217"/>
      <c r="D390" s="214"/>
      <c r="E390" s="214"/>
      <c r="F390" s="214"/>
      <c r="G390" s="214"/>
      <c r="H390" s="214"/>
      <c r="I390" s="214"/>
      <c r="J390" s="214"/>
      <c r="K390" s="214"/>
      <c r="L390" s="214"/>
      <c r="M390" s="214"/>
      <c r="N390" s="214"/>
      <c r="O390" s="214"/>
      <c r="P390" s="214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</row>
    <row r="391" spans="1:31" x14ac:dyDescent="0.2">
      <c r="A391" s="214"/>
      <c r="B391" s="214"/>
      <c r="C391" s="217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</row>
    <row r="392" spans="1:31" x14ac:dyDescent="0.2">
      <c r="A392" s="214"/>
      <c r="B392" s="214"/>
      <c r="C392" s="217"/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</row>
    <row r="393" spans="1:31" x14ac:dyDescent="0.2">
      <c r="A393" s="214"/>
      <c r="B393" s="214"/>
      <c r="C393" s="217"/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</row>
    <row r="394" spans="1:31" x14ac:dyDescent="0.2">
      <c r="A394" s="214"/>
      <c r="B394" s="214"/>
      <c r="C394" s="217"/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4"/>
      <c r="T394" s="214"/>
      <c r="U394" s="21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/>
    </row>
    <row r="395" spans="1:31" x14ac:dyDescent="0.2">
      <c r="A395" s="214"/>
      <c r="B395" s="214"/>
      <c r="C395" s="217"/>
      <c r="D395" s="214"/>
      <c r="E395" s="214"/>
      <c r="F395" s="214"/>
      <c r="G395" s="214"/>
      <c r="H395" s="214"/>
      <c r="I395" s="214"/>
      <c r="J395" s="214"/>
      <c r="K395" s="214"/>
      <c r="L395" s="214"/>
      <c r="M395" s="214"/>
      <c r="N395" s="214"/>
      <c r="O395" s="214"/>
      <c r="P395" s="214"/>
      <c r="Q395" s="214"/>
      <c r="R395" s="214"/>
      <c r="S395" s="214"/>
      <c r="T395" s="214"/>
      <c r="U395" s="214"/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/>
    </row>
    <row r="396" spans="1:31" x14ac:dyDescent="0.2">
      <c r="A396" s="214"/>
      <c r="B396" s="214"/>
      <c r="C396" s="217"/>
      <c r="D396" s="214"/>
      <c r="E396" s="214"/>
      <c r="F396" s="214"/>
      <c r="G396" s="214"/>
      <c r="H396" s="214"/>
      <c r="I396" s="214"/>
      <c r="J396" s="214"/>
      <c r="K396" s="214"/>
      <c r="L396" s="214"/>
      <c r="M396" s="214"/>
      <c r="N396" s="214"/>
      <c r="O396" s="214"/>
      <c r="P396" s="214"/>
      <c r="Q396" s="214"/>
      <c r="R396" s="214"/>
      <c r="S396" s="214"/>
      <c r="T396" s="214"/>
      <c r="U396" s="214"/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/>
    </row>
    <row r="397" spans="1:31" x14ac:dyDescent="0.2">
      <c r="A397" s="214"/>
      <c r="B397" s="214"/>
      <c r="C397" s="217"/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4"/>
      <c r="T397" s="214"/>
      <c r="U397" s="214"/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/>
    </row>
    <row r="398" spans="1:31" x14ac:dyDescent="0.2">
      <c r="A398" s="214"/>
      <c r="B398" s="214"/>
      <c r="C398" s="217"/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/>
    </row>
    <row r="399" spans="1:31" x14ac:dyDescent="0.2">
      <c r="A399" s="214"/>
      <c r="B399" s="214"/>
      <c r="C399" s="217"/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/>
    </row>
    <row r="400" spans="1:31" x14ac:dyDescent="0.2">
      <c r="A400" s="214"/>
      <c r="B400" s="214"/>
      <c r="C400" s="217"/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/>
    </row>
    <row r="401" spans="1:31" x14ac:dyDescent="0.2">
      <c r="A401" s="214"/>
      <c r="B401" s="214"/>
      <c r="C401" s="217"/>
      <c r="D401" s="214"/>
      <c r="E401" s="214"/>
      <c r="F401" s="214"/>
      <c r="G401" s="214"/>
      <c r="H401" s="214"/>
      <c r="I401" s="214"/>
      <c r="J401" s="214"/>
      <c r="K401" s="214"/>
      <c r="L401" s="214"/>
      <c r="M401" s="214"/>
      <c r="N401" s="214"/>
      <c r="O401" s="214"/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/>
    </row>
    <row r="402" spans="1:31" x14ac:dyDescent="0.2">
      <c r="A402" s="214"/>
      <c r="B402" s="214"/>
      <c r="C402" s="217"/>
      <c r="D402" s="214"/>
      <c r="E402" s="214"/>
      <c r="F402" s="214"/>
      <c r="G402" s="214"/>
      <c r="H402" s="214"/>
      <c r="I402" s="214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</row>
    <row r="403" spans="1:31" x14ac:dyDescent="0.2">
      <c r="A403" s="214"/>
      <c r="B403" s="214"/>
      <c r="C403" s="217"/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</row>
    <row r="404" spans="1:31" x14ac:dyDescent="0.2">
      <c r="A404" s="214"/>
      <c r="B404" s="214"/>
      <c r="C404" s="217"/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</row>
    <row r="405" spans="1:31" x14ac:dyDescent="0.2">
      <c r="A405" s="214"/>
      <c r="B405" s="214"/>
      <c r="C405" s="217"/>
      <c r="D405" s="214"/>
      <c r="E405" s="214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</row>
    <row r="406" spans="1:31" x14ac:dyDescent="0.2">
      <c r="A406" s="214"/>
      <c r="B406" s="214"/>
      <c r="C406" s="217"/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</row>
    <row r="407" spans="1:31" x14ac:dyDescent="0.2">
      <c r="A407" s="214"/>
      <c r="B407" s="214"/>
      <c r="C407" s="217"/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</row>
    <row r="408" spans="1:31" x14ac:dyDescent="0.2">
      <c r="A408" s="214"/>
      <c r="B408" s="214"/>
      <c r="C408" s="217"/>
      <c r="D408" s="214"/>
      <c r="E408" s="214"/>
      <c r="F408" s="214"/>
      <c r="G408" s="214"/>
      <c r="H408" s="214"/>
      <c r="I408" s="214"/>
      <c r="J408" s="214"/>
      <c r="K408" s="214"/>
      <c r="L408" s="214"/>
      <c r="M408" s="214"/>
      <c r="N408" s="214"/>
      <c r="O408" s="214"/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</row>
    <row r="409" spans="1:31" x14ac:dyDescent="0.2">
      <c r="A409" s="214"/>
      <c r="B409" s="214"/>
      <c r="C409" s="217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</row>
    <row r="410" spans="1:31" x14ac:dyDescent="0.2">
      <c r="A410" s="214"/>
      <c r="B410" s="214"/>
      <c r="C410" s="217"/>
      <c r="D410" s="214"/>
      <c r="E410" s="214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</row>
    <row r="411" spans="1:31" x14ac:dyDescent="0.2">
      <c r="A411" s="214"/>
      <c r="B411" s="214"/>
      <c r="C411" s="217"/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4"/>
      <c r="T411" s="214"/>
      <c r="U411" s="214"/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/>
    </row>
    <row r="412" spans="1:31" x14ac:dyDescent="0.2">
      <c r="A412" s="214"/>
      <c r="B412" s="214"/>
      <c r="C412" s="217"/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</row>
    <row r="413" spans="1:31" x14ac:dyDescent="0.2">
      <c r="A413" s="214"/>
      <c r="B413" s="214"/>
      <c r="C413" s="217"/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</row>
    <row r="414" spans="1:31" x14ac:dyDescent="0.2">
      <c r="A414" s="214"/>
      <c r="B414" s="214"/>
      <c r="C414" s="217"/>
      <c r="D414" s="214"/>
      <c r="E414" s="214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</row>
    <row r="415" spans="1:31" x14ac:dyDescent="0.2">
      <c r="A415" s="214"/>
      <c r="B415" s="214"/>
      <c r="C415" s="217"/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</row>
    <row r="416" spans="1:31" x14ac:dyDescent="0.2">
      <c r="A416" s="214"/>
      <c r="B416" s="214"/>
      <c r="C416" s="217"/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</row>
    <row r="417" spans="1:31" x14ac:dyDescent="0.2">
      <c r="A417" s="214"/>
      <c r="B417" s="214"/>
      <c r="C417" s="217"/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4"/>
      <c r="T417" s="214"/>
      <c r="U417" s="214"/>
      <c r="V417" s="214"/>
      <c r="W417" s="214"/>
      <c r="X417" s="214"/>
      <c r="Y417" s="214"/>
      <c r="Z417" s="214"/>
      <c r="AA417" s="214"/>
      <c r="AB417" s="214"/>
      <c r="AC417" s="214"/>
      <c r="AD417" s="214"/>
      <c r="AE417" s="214"/>
    </row>
    <row r="418" spans="1:31" x14ac:dyDescent="0.2">
      <c r="A418" s="214"/>
      <c r="B418" s="214"/>
      <c r="C418" s="217"/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4"/>
      <c r="T418" s="214"/>
      <c r="U418" s="21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/>
    </row>
    <row r="419" spans="1:31" x14ac:dyDescent="0.2">
      <c r="A419" s="214"/>
      <c r="B419" s="214"/>
      <c r="C419" s="217"/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4"/>
      <c r="T419" s="214"/>
      <c r="U419" s="21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/>
    </row>
    <row r="420" spans="1:31" x14ac:dyDescent="0.2">
      <c r="A420" s="214"/>
      <c r="B420" s="214"/>
      <c r="C420" s="217"/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4"/>
      <c r="T420" s="214"/>
      <c r="U420" s="21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/>
    </row>
    <row r="421" spans="1:31" x14ac:dyDescent="0.2">
      <c r="A421" s="214"/>
      <c r="B421" s="214"/>
      <c r="C421" s="217"/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/>
    </row>
    <row r="422" spans="1:31" x14ac:dyDescent="0.2">
      <c r="A422" s="214"/>
      <c r="B422" s="214"/>
      <c r="C422" s="217"/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4"/>
      <c r="T422" s="214"/>
      <c r="U422" s="21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/>
    </row>
    <row r="423" spans="1:31" x14ac:dyDescent="0.2">
      <c r="A423" s="214"/>
      <c r="B423" s="214"/>
      <c r="C423" s="217"/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4"/>
      <c r="T423" s="214"/>
      <c r="U423" s="21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/>
    </row>
    <row r="424" spans="1:31" x14ac:dyDescent="0.2">
      <c r="A424" s="214"/>
      <c r="B424" s="214"/>
      <c r="C424" s="217"/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4"/>
      <c r="T424" s="214"/>
      <c r="U424" s="21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/>
    </row>
    <row r="425" spans="1:31" x14ac:dyDescent="0.2">
      <c r="A425" s="214"/>
      <c r="B425" s="214"/>
      <c r="C425" s="217"/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4"/>
      <c r="T425" s="214"/>
      <c r="U425" s="214"/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/>
    </row>
    <row r="426" spans="1:31" x14ac:dyDescent="0.2">
      <c r="A426" s="214"/>
      <c r="B426" s="214"/>
      <c r="C426" s="217"/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/>
    </row>
    <row r="427" spans="1:31" x14ac:dyDescent="0.2">
      <c r="A427" s="214"/>
      <c r="B427" s="214"/>
      <c r="C427" s="217"/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4"/>
      <c r="T427" s="214"/>
      <c r="U427" s="214"/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/>
    </row>
    <row r="428" spans="1:31" x14ac:dyDescent="0.2">
      <c r="A428" s="214"/>
      <c r="B428" s="214"/>
      <c r="C428" s="217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/>
    </row>
    <row r="429" spans="1:31" x14ac:dyDescent="0.2">
      <c r="A429" s="214"/>
      <c r="B429" s="214"/>
      <c r="C429" s="217"/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4"/>
      <c r="T429" s="214"/>
      <c r="U429" s="214"/>
      <c r="V429" s="214"/>
      <c r="W429" s="214"/>
      <c r="X429" s="214"/>
      <c r="Y429" s="214"/>
      <c r="Z429" s="214"/>
      <c r="AA429" s="214"/>
      <c r="AB429" s="214"/>
      <c r="AC429" s="214"/>
      <c r="AD429" s="214"/>
      <c r="AE429" s="214"/>
    </row>
    <row r="430" spans="1:31" x14ac:dyDescent="0.2">
      <c r="A430" s="214"/>
      <c r="B430" s="214"/>
      <c r="C430" s="217"/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4"/>
      <c r="T430" s="214"/>
      <c r="U430" s="214"/>
      <c r="V430" s="214"/>
      <c r="W430" s="214"/>
      <c r="X430" s="214"/>
      <c r="Y430" s="214"/>
      <c r="Z430" s="214"/>
      <c r="AA430" s="214"/>
      <c r="AB430" s="214"/>
      <c r="AC430" s="214"/>
      <c r="AD430" s="214"/>
      <c r="AE430" s="214"/>
    </row>
    <row r="431" spans="1:31" x14ac:dyDescent="0.2">
      <c r="A431" s="214"/>
      <c r="B431" s="214"/>
      <c r="C431" s="217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/>
    </row>
    <row r="432" spans="1:31" x14ac:dyDescent="0.2">
      <c r="A432" s="214"/>
      <c r="B432" s="214"/>
      <c r="C432" s="217"/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4"/>
      <c r="T432" s="214"/>
      <c r="U432" s="214"/>
      <c r="V432" s="214"/>
      <c r="W432" s="214"/>
      <c r="X432" s="214"/>
      <c r="Y432" s="214"/>
      <c r="Z432" s="214"/>
      <c r="AA432" s="214"/>
      <c r="AB432" s="214"/>
      <c r="AC432" s="214"/>
      <c r="AD432" s="214"/>
      <c r="AE432" s="214"/>
    </row>
    <row r="433" spans="1:31" x14ac:dyDescent="0.2">
      <c r="A433" s="214"/>
      <c r="B433" s="214"/>
      <c r="C433" s="217"/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4"/>
      <c r="T433" s="214"/>
      <c r="U433" s="214"/>
      <c r="V433" s="214"/>
      <c r="W433" s="214"/>
      <c r="X433" s="214"/>
      <c r="Y433" s="214"/>
      <c r="Z433" s="214"/>
      <c r="AA433" s="214"/>
      <c r="AB433" s="214"/>
      <c r="AC433" s="214"/>
      <c r="AD433" s="214"/>
      <c r="AE433" s="214"/>
    </row>
    <row r="434" spans="1:31" x14ac:dyDescent="0.2">
      <c r="A434" s="214"/>
      <c r="B434" s="214"/>
      <c r="C434" s="217"/>
      <c r="D434" s="214"/>
      <c r="E434" s="214"/>
      <c r="F434" s="214"/>
      <c r="G434" s="214"/>
      <c r="H434" s="214"/>
      <c r="I434" s="214"/>
      <c r="J434" s="214"/>
      <c r="K434" s="214"/>
      <c r="L434" s="214"/>
      <c r="M434" s="214"/>
      <c r="N434" s="214"/>
      <c r="O434" s="214"/>
      <c r="P434" s="214"/>
      <c r="Q434" s="214"/>
      <c r="R434" s="214"/>
      <c r="S434" s="214"/>
      <c r="T434" s="214"/>
      <c r="U434" s="214"/>
      <c r="V434" s="214"/>
      <c r="W434" s="214"/>
      <c r="X434" s="214"/>
      <c r="Y434" s="214"/>
      <c r="Z434" s="214"/>
      <c r="AA434" s="214"/>
      <c r="AB434" s="214"/>
      <c r="AC434" s="214"/>
      <c r="AD434" s="214"/>
      <c r="AE434" s="214"/>
    </row>
    <row r="435" spans="1:31" x14ac:dyDescent="0.2">
      <c r="A435" s="214"/>
      <c r="B435" s="214"/>
      <c r="C435" s="217"/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4"/>
      <c r="T435" s="214"/>
      <c r="U435" s="214"/>
      <c r="V435" s="214"/>
      <c r="W435" s="214"/>
      <c r="X435" s="214"/>
      <c r="Y435" s="214"/>
      <c r="Z435" s="214"/>
      <c r="AA435" s="214"/>
      <c r="AB435" s="214"/>
      <c r="AC435" s="214"/>
      <c r="AD435" s="214"/>
      <c r="AE435" s="214"/>
    </row>
    <row r="436" spans="1:31" x14ac:dyDescent="0.2">
      <c r="A436" s="214"/>
      <c r="B436" s="214"/>
      <c r="C436" s="217"/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4"/>
      <c r="T436" s="214"/>
      <c r="U436" s="214"/>
      <c r="V436" s="214"/>
      <c r="W436" s="214"/>
      <c r="X436" s="214"/>
      <c r="Y436" s="214"/>
      <c r="Z436" s="214"/>
      <c r="AA436" s="214"/>
      <c r="AB436" s="214"/>
      <c r="AC436" s="214"/>
      <c r="AD436" s="214"/>
      <c r="AE436" s="214"/>
    </row>
    <row r="437" spans="1:31" x14ac:dyDescent="0.2">
      <c r="A437" s="214"/>
      <c r="B437" s="214"/>
      <c r="C437" s="217"/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4"/>
      <c r="T437" s="214"/>
      <c r="U437" s="214"/>
      <c r="V437" s="214"/>
      <c r="W437" s="214"/>
      <c r="X437" s="214"/>
      <c r="Y437" s="214"/>
      <c r="Z437" s="214"/>
      <c r="AA437" s="214"/>
      <c r="AB437" s="214"/>
      <c r="AC437" s="214"/>
      <c r="AD437" s="214"/>
      <c r="AE437" s="214"/>
    </row>
    <row r="438" spans="1:31" x14ac:dyDescent="0.2">
      <c r="A438" s="214"/>
      <c r="B438" s="214"/>
      <c r="C438" s="217"/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4"/>
      <c r="T438" s="214"/>
      <c r="U438" s="214"/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/>
    </row>
    <row r="439" spans="1:31" x14ac:dyDescent="0.2">
      <c r="A439" s="214"/>
      <c r="B439" s="214"/>
      <c r="C439" s="217"/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4"/>
      <c r="T439" s="214"/>
      <c r="U439" s="214"/>
      <c r="V439" s="214"/>
      <c r="W439" s="214"/>
      <c r="X439" s="214"/>
      <c r="Y439" s="214"/>
      <c r="Z439" s="214"/>
      <c r="AA439" s="214"/>
      <c r="AB439" s="214"/>
      <c r="AC439" s="214"/>
      <c r="AD439" s="214"/>
      <c r="AE439" s="214"/>
    </row>
    <row r="440" spans="1:31" x14ac:dyDescent="0.2">
      <c r="A440" s="214"/>
      <c r="B440" s="214"/>
      <c r="C440" s="217"/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</row>
    <row r="441" spans="1:31" x14ac:dyDescent="0.2">
      <c r="A441" s="214"/>
      <c r="B441" s="214"/>
      <c r="C441" s="217"/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</row>
    <row r="442" spans="1:31" x14ac:dyDescent="0.2">
      <c r="A442" s="214"/>
      <c r="B442" s="214"/>
      <c r="C442" s="217"/>
      <c r="D442" s="214"/>
      <c r="E442" s="214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</row>
    <row r="443" spans="1:31" x14ac:dyDescent="0.2">
      <c r="A443" s="214"/>
      <c r="B443" s="214"/>
      <c r="C443" s="217"/>
      <c r="D443" s="214"/>
      <c r="E443" s="214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</row>
    <row r="444" spans="1:31" x14ac:dyDescent="0.2">
      <c r="A444" s="214"/>
      <c r="B444" s="214"/>
      <c r="C444" s="217"/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</row>
    <row r="445" spans="1:31" x14ac:dyDescent="0.2">
      <c r="A445" s="214"/>
      <c r="B445" s="214"/>
      <c r="C445" s="217"/>
      <c r="D445" s="214"/>
      <c r="E445" s="214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4"/>
      <c r="T445" s="214"/>
      <c r="U445" s="21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/>
    </row>
    <row r="446" spans="1:31" x14ac:dyDescent="0.2">
      <c r="A446" s="214"/>
      <c r="B446" s="214"/>
      <c r="C446" s="217"/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/>
    </row>
    <row r="447" spans="1:31" x14ac:dyDescent="0.2">
      <c r="A447" s="214"/>
      <c r="B447" s="214"/>
      <c r="C447" s="217"/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4"/>
      <c r="T447" s="214"/>
      <c r="U447" s="214"/>
      <c r="V447" s="214"/>
      <c r="W447" s="214"/>
      <c r="X447" s="214"/>
      <c r="Y447" s="214"/>
      <c r="Z447" s="214"/>
      <c r="AA447" s="214"/>
      <c r="AB447" s="214"/>
      <c r="AC447" s="214"/>
      <c r="AD447" s="214"/>
      <c r="AE447" s="214"/>
    </row>
    <row r="448" spans="1:31" x14ac:dyDescent="0.2">
      <c r="A448" s="214"/>
      <c r="B448" s="214"/>
      <c r="C448" s="217"/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4"/>
      <c r="T448" s="214"/>
      <c r="U448" s="214"/>
      <c r="V448" s="214"/>
      <c r="W448" s="214"/>
      <c r="X448" s="214"/>
      <c r="Y448" s="214"/>
      <c r="Z448" s="214"/>
      <c r="AA448" s="214"/>
      <c r="AB448" s="214"/>
      <c r="AC448" s="214"/>
      <c r="AD448" s="214"/>
      <c r="AE448" s="214"/>
    </row>
    <row r="449" spans="1:31" x14ac:dyDescent="0.2">
      <c r="A449" s="214"/>
      <c r="B449" s="214"/>
      <c r="C449" s="217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4"/>
      <c r="T449" s="214"/>
      <c r="U449" s="21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/>
    </row>
    <row r="450" spans="1:31" x14ac:dyDescent="0.2">
      <c r="A450" s="214"/>
      <c r="B450" s="214"/>
      <c r="C450" s="217"/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4"/>
      <c r="T450" s="214"/>
      <c r="U450" s="214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/>
    </row>
    <row r="451" spans="1:31" x14ac:dyDescent="0.2">
      <c r="A451" s="214"/>
      <c r="B451" s="214"/>
      <c r="C451" s="217"/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4"/>
      <c r="T451" s="214"/>
      <c r="U451" s="214"/>
      <c r="V451" s="214"/>
      <c r="W451" s="214"/>
      <c r="X451" s="214"/>
      <c r="Y451" s="214"/>
      <c r="Z451" s="214"/>
      <c r="AA451" s="214"/>
      <c r="AB451" s="214"/>
      <c r="AC451" s="214"/>
      <c r="AD451" s="214"/>
      <c r="AE451" s="214"/>
    </row>
    <row r="452" spans="1:31" x14ac:dyDescent="0.2">
      <c r="A452" s="214"/>
      <c r="B452" s="214"/>
      <c r="C452" s="217"/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4"/>
      <c r="T452" s="214"/>
      <c r="U452" s="214"/>
      <c r="V452" s="214"/>
      <c r="W452" s="214"/>
      <c r="X452" s="214"/>
      <c r="Y452" s="214"/>
      <c r="Z452" s="214"/>
      <c r="AA452" s="214"/>
      <c r="AB452" s="214"/>
      <c r="AC452" s="214"/>
      <c r="AD452" s="214"/>
      <c r="AE452" s="214"/>
    </row>
    <row r="453" spans="1:31" x14ac:dyDescent="0.2">
      <c r="A453" s="214"/>
      <c r="B453" s="214"/>
      <c r="C453" s="217"/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4"/>
      <c r="T453" s="214"/>
      <c r="U453" s="214"/>
      <c r="V453" s="214"/>
      <c r="W453" s="214"/>
      <c r="X453" s="214"/>
      <c r="Y453" s="214"/>
      <c r="Z453" s="214"/>
      <c r="AA453" s="214"/>
      <c r="AB453" s="214"/>
      <c r="AC453" s="214"/>
      <c r="AD453" s="214"/>
      <c r="AE453" s="214"/>
    </row>
    <row r="454" spans="1:31" x14ac:dyDescent="0.2">
      <c r="A454" s="214"/>
      <c r="B454" s="214"/>
      <c r="C454" s="217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</row>
    <row r="455" spans="1:31" x14ac:dyDescent="0.2">
      <c r="A455" s="214"/>
      <c r="B455" s="214"/>
      <c r="C455" s="217"/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</row>
    <row r="456" spans="1:31" x14ac:dyDescent="0.2">
      <c r="A456" s="214"/>
      <c r="B456" s="214"/>
      <c r="C456" s="217"/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</row>
    <row r="457" spans="1:31" x14ac:dyDescent="0.2">
      <c r="A457" s="214"/>
      <c r="B457" s="214"/>
      <c r="C457" s="217"/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</row>
    <row r="458" spans="1:31" x14ac:dyDescent="0.2">
      <c r="A458" s="214"/>
      <c r="B458" s="214"/>
      <c r="C458" s="217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</row>
    <row r="459" spans="1:31" x14ac:dyDescent="0.2">
      <c r="A459" s="214"/>
      <c r="B459" s="214"/>
      <c r="C459" s="217"/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4"/>
      <c r="T459" s="214"/>
      <c r="U459" s="214"/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/>
    </row>
    <row r="460" spans="1:31" x14ac:dyDescent="0.2">
      <c r="A460" s="214"/>
      <c r="B460" s="214"/>
      <c r="C460" s="217"/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4"/>
      <c r="T460" s="214"/>
      <c r="U460" s="21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/>
    </row>
    <row r="461" spans="1:31" x14ac:dyDescent="0.2">
      <c r="A461" s="214"/>
      <c r="B461" s="214"/>
      <c r="C461" s="217"/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4"/>
      <c r="T461" s="214"/>
      <c r="U461" s="21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/>
    </row>
    <row r="462" spans="1:31" x14ac:dyDescent="0.2">
      <c r="A462" s="214"/>
      <c r="B462" s="214"/>
      <c r="C462" s="217"/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4"/>
      <c r="T462" s="214"/>
      <c r="U462" s="21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/>
    </row>
    <row r="463" spans="1:31" x14ac:dyDescent="0.2">
      <c r="A463" s="214"/>
      <c r="B463" s="214"/>
      <c r="C463" s="217"/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4"/>
      <c r="T463" s="214"/>
      <c r="U463" s="21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/>
    </row>
    <row r="464" spans="1:31" x14ac:dyDescent="0.2">
      <c r="A464" s="214"/>
      <c r="B464" s="214"/>
      <c r="C464" s="217"/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4"/>
      <c r="T464" s="214"/>
      <c r="U464" s="21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/>
    </row>
    <row r="465" spans="1:31" x14ac:dyDescent="0.2">
      <c r="A465" s="214"/>
      <c r="B465" s="214"/>
      <c r="C465" s="217"/>
      <c r="D465" s="214"/>
      <c r="E465" s="214"/>
      <c r="F465" s="214"/>
      <c r="G465" s="214"/>
      <c r="H465" s="214"/>
      <c r="I465" s="214"/>
      <c r="J465" s="214"/>
      <c r="K465" s="214"/>
      <c r="L465" s="214"/>
      <c r="M465" s="214"/>
      <c r="N465" s="214"/>
      <c r="O465" s="214"/>
      <c r="P465" s="214"/>
      <c r="Q465" s="214"/>
      <c r="R465" s="214"/>
      <c r="S465" s="214"/>
      <c r="T465" s="214"/>
      <c r="U465" s="214"/>
      <c r="V465" s="214"/>
      <c r="W465" s="214"/>
      <c r="X465" s="214"/>
      <c r="Y465" s="214"/>
      <c r="Z465" s="214"/>
      <c r="AA465" s="214"/>
      <c r="AB465" s="214"/>
      <c r="AC465" s="214"/>
      <c r="AD465" s="214"/>
      <c r="AE465" s="214"/>
    </row>
    <row r="466" spans="1:31" x14ac:dyDescent="0.2">
      <c r="A466" s="214"/>
      <c r="B466" s="214"/>
      <c r="C466" s="217"/>
      <c r="D466" s="214"/>
      <c r="E466" s="214"/>
      <c r="F466" s="214"/>
      <c r="G466" s="214"/>
      <c r="H466" s="214"/>
      <c r="I466" s="214"/>
      <c r="J466" s="214"/>
      <c r="K466" s="214"/>
      <c r="L466" s="214"/>
      <c r="M466" s="214"/>
      <c r="N466" s="214"/>
      <c r="O466" s="214"/>
      <c r="P466" s="214"/>
      <c r="Q466" s="214"/>
      <c r="R466" s="214"/>
      <c r="S466" s="214"/>
      <c r="T466" s="214"/>
      <c r="U466" s="214"/>
      <c r="V466" s="214"/>
      <c r="W466" s="214"/>
      <c r="X466" s="214"/>
      <c r="Y466" s="214"/>
      <c r="Z466" s="214"/>
      <c r="AA466" s="214"/>
      <c r="AB466" s="214"/>
      <c r="AC466" s="214"/>
      <c r="AD466" s="214"/>
      <c r="AE466" s="214"/>
    </row>
    <row r="467" spans="1:31" x14ac:dyDescent="0.2">
      <c r="A467" s="214"/>
      <c r="B467" s="214"/>
      <c r="C467" s="217"/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4"/>
      <c r="T467" s="214"/>
      <c r="U467" s="214"/>
      <c r="V467" s="214"/>
      <c r="W467" s="214"/>
      <c r="X467" s="214"/>
      <c r="Y467" s="214"/>
      <c r="Z467" s="214"/>
      <c r="AA467" s="214"/>
      <c r="AB467" s="214"/>
      <c r="AC467" s="214"/>
      <c r="AD467" s="214"/>
      <c r="AE467" s="214"/>
    </row>
    <row r="468" spans="1:31" x14ac:dyDescent="0.2">
      <c r="A468" s="214"/>
      <c r="B468" s="214"/>
      <c r="C468" s="217"/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4"/>
      <c r="T468" s="214"/>
      <c r="U468" s="214"/>
      <c r="V468" s="214"/>
      <c r="W468" s="214"/>
      <c r="X468" s="214"/>
      <c r="Y468" s="214"/>
      <c r="Z468" s="214"/>
      <c r="AA468" s="214"/>
      <c r="AB468" s="214"/>
      <c r="AC468" s="214"/>
      <c r="AD468" s="214"/>
      <c r="AE468" s="214"/>
    </row>
    <row r="469" spans="1:31" x14ac:dyDescent="0.2">
      <c r="A469" s="214"/>
      <c r="B469" s="214"/>
      <c r="C469" s="217"/>
      <c r="D469" s="214"/>
      <c r="E469" s="214"/>
      <c r="F469" s="214"/>
      <c r="G469" s="214"/>
      <c r="H469" s="214"/>
      <c r="I469" s="214"/>
      <c r="J469" s="214"/>
      <c r="K469" s="214"/>
      <c r="L469" s="214"/>
      <c r="M469" s="214"/>
      <c r="N469" s="214"/>
      <c r="O469" s="214"/>
      <c r="P469" s="214"/>
      <c r="Q469" s="214"/>
      <c r="R469" s="214"/>
      <c r="S469" s="214"/>
      <c r="T469" s="214"/>
      <c r="U469" s="214"/>
      <c r="V469" s="214"/>
      <c r="W469" s="214"/>
      <c r="X469" s="214"/>
      <c r="Y469" s="214"/>
      <c r="Z469" s="214"/>
      <c r="AA469" s="214"/>
      <c r="AB469" s="214"/>
      <c r="AC469" s="214"/>
      <c r="AD469" s="214"/>
      <c r="AE469" s="214"/>
    </row>
    <row r="470" spans="1:31" x14ac:dyDescent="0.2">
      <c r="A470" s="214"/>
      <c r="B470" s="214"/>
      <c r="C470" s="217"/>
      <c r="D470" s="214"/>
      <c r="E470" s="214"/>
      <c r="F470" s="214"/>
      <c r="G470" s="214"/>
      <c r="H470" s="214"/>
      <c r="I470" s="214"/>
      <c r="J470" s="214"/>
      <c r="K470" s="214"/>
      <c r="L470" s="214"/>
      <c r="M470" s="214"/>
      <c r="N470" s="214"/>
      <c r="O470" s="214"/>
      <c r="P470" s="214"/>
      <c r="Q470" s="214"/>
      <c r="R470" s="214"/>
      <c r="S470" s="214"/>
      <c r="T470" s="214"/>
      <c r="U470" s="214"/>
      <c r="V470" s="214"/>
      <c r="W470" s="214"/>
      <c r="X470" s="214"/>
      <c r="Y470" s="214"/>
      <c r="Z470" s="214"/>
      <c r="AA470" s="214"/>
      <c r="AB470" s="214"/>
      <c r="AC470" s="214"/>
      <c r="AD470" s="214"/>
      <c r="AE470" s="214"/>
    </row>
    <row r="471" spans="1:31" x14ac:dyDescent="0.2">
      <c r="A471" s="214"/>
      <c r="B471" s="214"/>
      <c r="C471" s="217"/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4"/>
      <c r="T471" s="214"/>
      <c r="U471" s="214"/>
      <c r="V471" s="214"/>
      <c r="W471" s="214"/>
      <c r="X471" s="214"/>
      <c r="Y471" s="214"/>
      <c r="Z471" s="214"/>
      <c r="AA471" s="214"/>
      <c r="AB471" s="214"/>
      <c r="AC471" s="214"/>
      <c r="AD471" s="214"/>
      <c r="AE471" s="214"/>
    </row>
    <row r="472" spans="1:31" x14ac:dyDescent="0.2">
      <c r="A472" s="214"/>
      <c r="B472" s="214"/>
      <c r="C472" s="217"/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4"/>
      <c r="T472" s="214"/>
      <c r="U472" s="214"/>
      <c r="V472" s="214"/>
      <c r="W472" s="214"/>
      <c r="X472" s="214"/>
      <c r="Y472" s="214"/>
      <c r="Z472" s="214"/>
      <c r="AA472" s="214"/>
      <c r="AB472" s="214"/>
      <c r="AC472" s="214"/>
      <c r="AD472" s="214"/>
      <c r="AE472" s="214"/>
    </row>
    <row r="473" spans="1:31" x14ac:dyDescent="0.2">
      <c r="A473" s="214"/>
      <c r="B473" s="214"/>
      <c r="C473" s="217"/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4"/>
      <c r="T473" s="214"/>
      <c r="U473" s="214"/>
      <c r="V473" s="214"/>
      <c r="W473" s="214"/>
      <c r="X473" s="214"/>
      <c r="Y473" s="214"/>
      <c r="Z473" s="214"/>
      <c r="AA473" s="214"/>
      <c r="AB473" s="214"/>
      <c r="AC473" s="214"/>
      <c r="AD473" s="214"/>
      <c r="AE473" s="214"/>
    </row>
    <row r="474" spans="1:31" x14ac:dyDescent="0.2">
      <c r="A474" s="214"/>
      <c r="B474" s="214"/>
      <c r="C474" s="217"/>
      <c r="D474" s="214"/>
      <c r="E474" s="214"/>
      <c r="F474" s="214"/>
      <c r="G474" s="214"/>
      <c r="H474" s="214"/>
      <c r="I474" s="214"/>
      <c r="J474" s="214"/>
      <c r="K474" s="214"/>
      <c r="L474" s="214"/>
      <c r="M474" s="214"/>
      <c r="N474" s="214"/>
      <c r="O474" s="214"/>
      <c r="P474" s="214"/>
      <c r="Q474" s="214"/>
      <c r="R474" s="214"/>
      <c r="S474" s="214"/>
      <c r="T474" s="214"/>
      <c r="U474" s="214"/>
      <c r="V474" s="214"/>
      <c r="W474" s="214"/>
      <c r="X474" s="214"/>
      <c r="Y474" s="214"/>
      <c r="Z474" s="214"/>
      <c r="AA474" s="214"/>
      <c r="AB474" s="214"/>
      <c r="AC474" s="214"/>
      <c r="AD474" s="214"/>
      <c r="AE474" s="214"/>
    </row>
    <row r="475" spans="1:31" x14ac:dyDescent="0.2">
      <c r="A475" s="214"/>
      <c r="B475" s="214"/>
      <c r="C475" s="217"/>
      <c r="D475" s="214"/>
      <c r="E475" s="214"/>
      <c r="F475" s="214"/>
      <c r="G475" s="214"/>
      <c r="H475" s="214"/>
      <c r="I475" s="214"/>
      <c r="J475" s="214"/>
      <c r="K475" s="214"/>
      <c r="L475" s="214"/>
      <c r="M475" s="214"/>
      <c r="N475" s="214"/>
      <c r="O475" s="214"/>
      <c r="P475" s="214"/>
      <c r="Q475" s="214"/>
      <c r="R475" s="214"/>
      <c r="S475" s="214"/>
      <c r="T475" s="214"/>
      <c r="U475" s="21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/>
    </row>
    <row r="476" spans="1:31" x14ac:dyDescent="0.2">
      <c r="A476" s="214"/>
      <c r="B476" s="214"/>
      <c r="C476" s="217"/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  <c r="AB476" s="214"/>
      <c r="AC476" s="214"/>
      <c r="AD476" s="214"/>
      <c r="AE476" s="214"/>
    </row>
    <row r="477" spans="1:31" x14ac:dyDescent="0.2">
      <c r="A477" s="214"/>
      <c r="B477" s="214"/>
      <c r="C477" s="217"/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/>
    </row>
    <row r="478" spans="1:31" x14ac:dyDescent="0.2">
      <c r="A478" s="214"/>
      <c r="B478" s="214"/>
      <c r="C478" s="217"/>
      <c r="D478" s="214"/>
      <c r="E478" s="214"/>
      <c r="F478" s="214"/>
      <c r="G478" s="214"/>
      <c r="H478" s="214"/>
      <c r="I478" s="214"/>
      <c r="J478" s="214"/>
      <c r="K478" s="214"/>
      <c r="L478" s="214"/>
      <c r="M478" s="214"/>
      <c r="N478" s="214"/>
      <c r="O478" s="214"/>
      <c r="P478" s="214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/>
    </row>
    <row r="479" spans="1:31" x14ac:dyDescent="0.2">
      <c r="A479" s="214"/>
      <c r="B479" s="214"/>
      <c r="C479" s="217"/>
      <c r="D479" s="214"/>
      <c r="E479" s="214"/>
      <c r="F479" s="214"/>
      <c r="G479" s="214"/>
      <c r="H479" s="214"/>
      <c r="I479" s="214"/>
      <c r="J479" s="214"/>
      <c r="K479" s="214"/>
      <c r="L479" s="214"/>
      <c r="M479" s="214"/>
      <c r="N479" s="214"/>
      <c r="O479" s="214"/>
      <c r="P479" s="214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</row>
    <row r="480" spans="1:31" x14ac:dyDescent="0.2">
      <c r="A480" s="214"/>
      <c r="B480" s="214"/>
      <c r="C480" s="217"/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</row>
    <row r="481" spans="1:31" x14ac:dyDescent="0.2">
      <c r="A481" s="214"/>
      <c r="B481" s="214"/>
      <c r="C481" s="217"/>
      <c r="D481" s="214"/>
      <c r="E481" s="214"/>
      <c r="F481" s="214"/>
      <c r="G481" s="214"/>
      <c r="H481" s="214"/>
      <c r="I481" s="214"/>
      <c r="J481" s="214"/>
      <c r="K481" s="214"/>
      <c r="L481" s="214"/>
      <c r="M481" s="214"/>
      <c r="N481" s="214"/>
      <c r="O481" s="214"/>
      <c r="P481" s="214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</row>
    <row r="482" spans="1:31" x14ac:dyDescent="0.2">
      <c r="A482" s="214"/>
      <c r="B482" s="214"/>
      <c r="C482" s="217"/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</row>
    <row r="483" spans="1:31" x14ac:dyDescent="0.2">
      <c r="A483" s="214"/>
      <c r="B483" s="214"/>
      <c r="C483" s="217"/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</row>
    <row r="484" spans="1:31" x14ac:dyDescent="0.2">
      <c r="A484" s="214"/>
      <c r="B484" s="214"/>
      <c r="C484" s="217"/>
      <c r="D484" s="214"/>
      <c r="E484" s="214"/>
      <c r="F484" s="214"/>
      <c r="G484" s="214"/>
      <c r="H484" s="214"/>
      <c r="I484" s="214"/>
      <c r="J484" s="214"/>
      <c r="K484" s="214"/>
      <c r="L484" s="214"/>
      <c r="M484" s="214"/>
      <c r="N484" s="214"/>
      <c r="O484" s="214"/>
      <c r="P484" s="214"/>
      <c r="Q484" s="214"/>
      <c r="R484" s="214"/>
      <c r="S484" s="214"/>
      <c r="T484" s="214"/>
      <c r="U484" s="214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/>
    </row>
    <row r="485" spans="1:31" x14ac:dyDescent="0.2">
      <c r="A485" s="214"/>
      <c r="B485" s="214"/>
      <c r="C485" s="217"/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4"/>
      <c r="T485" s="214"/>
      <c r="U485" s="214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/>
    </row>
    <row r="486" spans="1:31" x14ac:dyDescent="0.2">
      <c r="A486" s="214"/>
      <c r="B486" s="214"/>
      <c r="C486" s="217"/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</row>
    <row r="487" spans="1:31" x14ac:dyDescent="0.2">
      <c r="A487" s="214"/>
      <c r="B487" s="214"/>
      <c r="C487" s="217"/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  <c r="AB487" s="214"/>
      <c r="AC487" s="214"/>
      <c r="AD487" s="214"/>
      <c r="AE487" s="214"/>
    </row>
    <row r="488" spans="1:31" x14ac:dyDescent="0.2">
      <c r="A488" s="214"/>
      <c r="B488" s="214"/>
      <c r="C488" s="217"/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/>
    </row>
    <row r="489" spans="1:31" x14ac:dyDescent="0.2">
      <c r="A489" s="214"/>
      <c r="B489" s="214"/>
      <c r="C489" s="217"/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/>
    </row>
    <row r="490" spans="1:31" x14ac:dyDescent="0.2">
      <c r="A490" s="214"/>
      <c r="B490" s="214"/>
      <c r="C490" s="217"/>
      <c r="D490" s="214"/>
      <c r="E490" s="214"/>
      <c r="F490" s="214"/>
      <c r="G490" s="214"/>
      <c r="H490" s="214"/>
      <c r="I490" s="214"/>
      <c r="J490" s="214"/>
      <c r="K490" s="214"/>
      <c r="L490" s="214"/>
      <c r="M490" s="214"/>
      <c r="N490" s="214"/>
      <c r="O490" s="214"/>
      <c r="P490" s="214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/>
    </row>
    <row r="491" spans="1:31" x14ac:dyDescent="0.2">
      <c r="A491" s="214"/>
      <c r="B491" s="214"/>
      <c r="C491" s="217"/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/>
    </row>
    <row r="492" spans="1:31" x14ac:dyDescent="0.2">
      <c r="A492" s="214"/>
      <c r="B492" s="214"/>
      <c r="C492" s="217"/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  <c r="AB492" s="214"/>
      <c r="AC492" s="214"/>
      <c r="AD492" s="214"/>
      <c r="AE492" s="214"/>
    </row>
    <row r="493" spans="1:31" x14ac:dyDescent="0.2">
      <c r="A493" s="214"/>
      <c r="B493" s="214"/>
      <c r="C493" s="217"/>
      <c r="D493" s="214"/>
      <c r="E493" s="214"/>
      <c r="F493" s="214"/>
      <c r="G493" s="214"/>
      <c r="H493" s="214"/>
      <c r="I493" s="214"/>
      <c r="J493" s="214"/>
      <c r="K493" s="214"/>
      <c r="L493" s="214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</row>
    <row r="494" spans="1:31" x14ac:dyDescent="0.2">
      <c r="A494" s="214"/>
      <c r="B494" s="214"/>
      <c r="C494" s="217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</row>
    <row r="495" spans="1:31" x14ac:dyDescent="0.2">
      <c r="A495" s="214"/>
      <c r="B495" s="214"/>
      <c r="C495" s="217"/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4"/>
      <c r="T495" s="214"/>
      <c r="U495" s="214"/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/>
    </row>
    <row r="496" spans="1:31" x14ac:dyDescent="0.2">
      <c r="A496" s="214"/>
      <c r="B496" s="214"/>
      <c r="C496" s="217"/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/>
    </row>
    <row r="497" spans="1:31" x14ac:dyDescent="0.2">
      <c r="A497" s="214"/>
      <c r="B497" s="214"/>
      <c r="C497" s="217"/>
      <c r="D497" s="214"/>
      <c r="E497" s="214"/>
      <c r="F497" s="214"/>
      <c r="G497" s="214"/>
      <c r="H497" s="214"/>
      <c r="I497" s="214"/>
      <c r="J497" s="214"/>
      <c r="K497" s="214"/>
      <c r="L497" s="214"/>
      <c r="M497" s="214"/>
      <c r="N497" s="214"/>
      <c r="O497" s="214"/>
      <c r="P497" s="214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/>
    </row>
    <row r="498" spans="1:31" x14ac:dyDescent="0.2">
      <c r="A498" s="214"/>
      <c r="B498" s="214"/>
      <c r="C498" s="217"/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/>
    </row>
    <row r="499" spans="1:31" x14ac:dyDescent="0.2">
      <c r="A499" s="214"/>
      <c r="B499" s="214"/>
      <c r="C499" s="217"/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/>
    </row>
    <row r="500" spans="1:31" x14ac:dyDescent="0.2">
      <c r="A500" s="214"/>
      <c r="B500" s="214"/>
      <c r="C500" s="217"/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/>
    </row>
    <row r="501" spans="1:31" x14ac:dyDescent="0.2">
      <c r="A501" s="214"/>
      <c r="B501" s="214"/>
      <c r="C501" s="217"/>
      <c r="D501" s="214"/>
      <c r="E501" s="214"/>
      <c r="F501" s="214"/>
      <c r="G501" s="214"/>
      <c r="H501" s="214"/>
      <c r="I501" s="214"/>
      <c r="J501" s="214"/>
      <c r="K501" s="214"/>
      <c r="L501" s="214"/>
      <c r="M501" s="214"/>
      <c r="N501" s="214"/>
      <c r="O501" s="214"/>
      <c r="P501" s="214"/>
      <c r="Q501" s="214"/>
      <c r="R501" s="214"/>
      <c r="S501" s="214"/>
      <c r="T501" s="214"/>
      <c r="U501" s="21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/>
    </row>
    <row r="502" spans="1:31" x14ac:dyDescent="0.2">
      <c r="A502" s="214"/>
      <c r="B502" s="214"/>
      <c r="C502" s="217"/>
      <c r="D502" s="214"/>
      <c r="E502" s="214"/>
      <c r="F502" s="214"/>
      <c r="G502" s="214"/>
      <c r="H502" s="214"/>
      <c r="I502" s="214"/>
      <c r="J502" s="214"/>
      <c r="K502" s="214"/>
      <c r="L502" s="214"/>
      <c r="M502" s="214"/>
      <c r="N502" s="214"/>
      <c r="O502" s="214"/>
      <c r="P502" s="214"/>
      <c r="Q502" s="214"/>
      <c r="R502" s="214"/>
      <c r="S502" s="214"/>
      <c r="T502" s="214"/>
      <c r="U502" s="214"/>
      <c r="V502" s="214"/>
      <c r="W502" s="214"/>
      <c r="X502" s="214"/>
      <c r="Y502" s="214"/>
      <c r="Z502" s="214"/>
      <c r="AA502" s="214"/>
      <c r="AB502" s="214"/>
      <c r="AC502" s="214"/>
      <c r="AD502" s="214"/>
      <c r="AE502" s="214"/>
    </row>
    <row r="503" spans="1:31" x14ac:dyDescent="0.2">
      <c r="A503" s="214"/>
      <c r="B503" s="214"/>
      <c r="C503" s="217"/>
      <c r="D503" s="214"/>
      <c r="E503" s="214"/>
      <c r="F503" s="214"/>
      <c r="G503" s="214"/>
      <c r="H503" s="214"/>
      <c r="I503" s="214"/>
      <c r="J503" s="214"/>
      <c r="K503" s="214"/>
      <c r="L503" s="214"/>
      <c r="M503" s="214"/>
      <c r="N503" s="214"/>
      <c r="O503" s="214"/>
      <c r="P503" s="214"/>
      <c r="Q503" s="214"/>
      <c r="R503" s="214"/>
      <c r="S503" s="214"/>
      <c r="T503" s="214"/>
      <c r="U503" s="214"/>
      <c r="V503" s="214"/>
      <c r="W503" s="214"/>
      <c r="X503" s="214"/>
      <c r="Y503" s="214"/>
      <c r="Z503" s="214"/>
      <c r="AA503" s="214"/>
      <c r="AB503" s="214"/>
      <c r="AC503" s="214"/>
      <c r="AD503" s="214"/>
      <c r="AE503" s="214"/>
    </row>
    <row r="504" spans="1:31" x14ac:dyDescent="0.2">
      <c r="A504" s="214"/>
      <c r="B504" s="214"/>
      <c r="C504" s="217"/>
      <c r="D504" s="214"/>
      <c r="E504" s="214"/>
      <c r="F504" s="214"/>
      <c r="G504" s="214"/>
      <c r="H504" s="214"/>
      <c r="I504" s="214"/>
      <c r="J504" s="214"/>
      <c r="K504" s="214"/>
      <c r="L504" s="214"/>
      <c r="M504" s="214"/>
      <c r="N504" s="214"/>
      <c r="O504" s="214"/>
      <c r="P504" s="214"/>
      <c r="Q504" s="214"/>
      <c r="R504" s="214"/>
      <c r="S504" s="214"/>
      <c r="T504" s="214"/>
      <c r="U504" s="214"/>
      <c r="V504" s="214"/>
      <c r="W504" s="214"/>
      <c r="X504" s="214"/>
      <c r="Y504" s="214"/>
      <c r="Z504" s="214"/>
      <c r="AA504" s="214"/>
      <c r="AB504" s="214"/>
      <c r="AC504" s="214"/>
      <c r="AD504" s="214"/>
      <c r="AE504" s="214"/>
    </row>
    <row r="505" spans="1:31" x14ac:dyDescent="0.2">
      <c r="A505" s="214"/>
      <c r="B505" s="214"/>
      <c r="C505" s="217"/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4"/>
      <c r="T505" s="214"/>
      <c r="U505" s="214"/>
      <c r="V505" s="214"/>
      <c r="W505" s="214"/>
      <c r="X505" s="214"/>
      <c r="Y505" s="214"/>
      <c r="Z505" s="214"/>
      <c r="AA505" s="214"/>
      <c r="AB505" s="214"/>
      <c r="AC505" s="214"/>
      <c r="AD505" s="214"/>
      <c r="AE505" s="214"/>
    </row>
    <row r="506" spans="1:31" x14ac:dyDescent="0.2">
      <c r="A506" s="214"/>
      <c r="B506" s="214"/>
      <c r="C506" s="217"/>
      <c r="D506" s="214"/>
      <c r="E506" s="214"/>
      <c r="F506" s="214"/>
      <c r="G506" s="214"/>
      <c r="H506" s="214"/>
      <c r="I506" s="214"/>
      <c r="J506" s="214"/>
      <c r="K506" s="214"/>
      <c r="L506" s="214"/>
      <c r="M506" s="214"/>
      <c r="N506" s="214"/>
      <c r="O506" s="214"/>
      <c r="P506" s="214"/>
      <c r="Q506" s="214"/>
      <c r="R506" s="214"/>
      <c r="S506" s="214"/>
      <c r="T506" s="214"/>
      <c r="U506" s="21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/>
    </row>
    <row r="507" spans="1:31" x14ac:dyDescent="0.2">
      <c r="A507" s="214"/>
      <c r="B507" s="214"/>
      <c r="C507" s="217"/>
      <c r="D507" s="214"/>
      <c r="E507" s="214"/>
      <c r="F507" s="214"/>
      <c r="G507" s="214"/>
      <c r="H507" s="214"/>
      <c r="I507" s="214"/>
      <c r="J507" s="214"/>
      <c r="K507" s="214"/>
      <c r="L507" s="214"/>
      <c r="M507" s="214"/>
      <c r="N507" s="214"/>
      <c r="O507" s="214"/>
      <c r="P507" s="214"/>
      <c r="Q507" s="214"/>
      <c r="R507" s="214"/>
      <c r="S507" s="214"/>
      <c r="T507" s="214"/>
      <c r="U507" s="214"/>
      <c r="V507" s="214"/>
      <c r="W507" s="214"/>
      <c r="X507" s="214"/>
      <c r="Y507" s="214"/>
      <c r="Z507" s="214"/>
      <c r="AA507" s="214"/>
      <c r="AB507" s="214"/>
      <c r="AC507" s="214"/>
      <c r="AD507" s="214"/>
      <c r="AE507" s="214"/>
    </row>
    <row r="508" spans="1:31" x14ac:dyDescent="0.2">
      <c r="A508" s="214"/>
      <c r="B508" s="214"/>
      <c r="C508" s="217"/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4"/>
      <c r="T508" s="214"/>
      <c r="U508" s="214"/>
      <c r="V508" s="214"/>
      <c r="W508" s="214"/>
      <c r="X508" s="214"/>
      <c r="Y508" s="214"/>
      <c r="Z508" s="214"/>
      <c r="AA508" s="214"/>
      <c r="AB508" s="214"/>
      <c r="AC508" s="214"/>
      <c r="AD508" s="214"/>
      <c r="AE508" s="214"/>
    </row>
    <row r="509" spans="1:31" x14ac:dyDescent="0.2">
      <c r="A509" s="214"/>
      <c r="B509" s="214"/>
      <c r="C509" s="217"/>
      <c r="D509" s="214"/>
      <c r="E509" s="214"/>
      <c r="F509" s="214"/>
      <c r="G509" s="214"/>
      <c r="H509" s="214"/>
      <c r="I509" s="214"/>
      <c r="J509" s="214"/>
      <c r="K509" s="214"/>
      <c r="L509" s="214"/>
      <c r="M509" s="214"/>
      <c r="N509" s="214"/>
      <c r="O509" s="214"/>
      <c r="P509" s="214"/>
      <c r="Q509" s="214"/>
      <c r="R509" s="214"/>
      <c r="S509" s="214"/>
      <c r="T509" s="214"/>
      <c r="U509" s="214"/>
      <c r="V509" s="214"/>
      <c r="W509" s="214"/>
      <c r="X509" s="214"/>
      <c r="Y509" s="214"/>
      <c r="Z509" s="214"/>
      <c r="AA509" s="214"/>
      <c r="AB509" s="214"/>
      <c r="AC509" s="214"/>
      <c r="AD509" s="214"/>
      <c r="AE509" s="214"/>
    </row>
    <row r="510" spans="1:31" x14ac:dyDescent="0.2">
      <c r="A510" s="214"/>
      <c r="B510" s="214"/>
      <c r="C510" s="217"/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</row>
    <row r="511" spans="1:31" x14ac:dyDescent="0.2">
      <c r="A511" s="214"/>
      <c r="B511" s="214"/>
      <c r="C511" s="217"/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</row>
    <row r="512" spans="1:31" x14ac:dyDescent="0.2">
      <c r="A512" s="214"/>
      <c r="B512" s="214"/>
      <c r="C512" s="217"/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</row>
    <row r="513" spans="1:31" x14ac:dyDescent="0.2">
      <c r="A513" s="214"/>
      <c r="B513" s="214"/>
      <c r="C513" s="217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</row>
    <row r="514" spans="1:31" x14ac:dyDescent="0.2">
      <c r="A514" s="214"/>
      <c r="B514" s="214"/>
      <c r="C514" s="217"/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</row>
    <row r="515" spans="1:31" x14ac:dyDescent="0.2">
      <c r="A515" s="214"/>
      <c r="B515" s="214"/>
      <c r="C515" s="217"/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4"/>
      <c r="T515" s="214"/>
      <c r="U515" s="21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/>
    </row>
    <row r="516" spans="1:31" x14ac:dyDescent="0.2">
      <c r="A516" s="214"/>
      <c r="B516" s="214"/>
      <c r="C516" s="217"/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4"/>
      <c r="T516" s="214"/>
      <c r="U516" s="21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/>
    </row>
    <row r="517" spans="1:31" x14ac:dyDescent="0.2">
      <c r="A517" s="214"/>
      <c r="B517" s="214"/>
      <c r="C517" s="217"/>
      <c r="D517" s="214"/>
      <c r="E517" s="214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4"/>
      <c r="T517" s="214"/>
      <c r="U517" s="21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/>
    </row>
    <row r="518" spans="1:31" x14ac:dyDescent="0.2">
      <c r="A518" s="214"/>
      <c r="B518" s="214"/>
      <c r="C518" s="217"/>
      <c r="D518" s="214"/>
      <c r="E518" s="214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4"/>
      <c r="T518" s="214"/>
      <c r="U518" s="21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/>
    </row>
    <row r="519" spans="1:31" x14ac:dyDescent="0.2">
      <c r="A519" s="214"/>
      <c r="B519" s="214"/>
      <c r="C519" s="217"/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4"/>
      <c r="T519" s="214"/>
      <c r="U519" s="214"/>
      <c r="V519" s="214"/>
      <c r="W519" s="214"/>
      <c r="X519" s="214"/>
      <c r="Y519" s="214"/>
      <c r="Z519" s="214"/>
      <c r="AA519" s="214"/>
      <c r="AB519" s="214"/>
      <c r="AC519" s="214"/>
      <c r="AD519" s="214"/>
      <c r="AE519" s="214"/>
    </row>
    <row r="520" spans="1:31" x14ac:dyDescent="0.2">
      <c r="A520" s="214"/>
      <c r="B520" s="214"/>
      <c r="C520" s="217"/>
      <c r="D520" s="214"/>
      <c r="E520" s="214"/>
      <c r="F520" s="214"/>
      <c r="G520" s="214"/>
      <c r="H520" s="214"/>
      <c r="I520" s="214"/>
      <c r="J520" s="214"/>
      <c r="K520" s="214"/>
      <c r="L520" s="214"/>
      <c r="M520" s="214"/>
      <c r="N520" s="214"/>
      <c r="O520" s="214"/>
      <c r="P520" s="214"/>
      <c r="Q520" s="214"/>
      <c r="R520" s="214"/>
      <c r="S520" s="214"/>
      <c r="T520" s="214"/>
      <c r="U520" s="214"/>
      <c r="V520" s="214"/>
      <c r="W520" s="214"/>
      <c r="X520" s="214"/>
      <c r="Y520" s="214"/>
      <c r="Z520" s="214"/>
      <c r="AA520" s="214"/>
      <c r="AB520" s="214"/>
      <c r="AC520" s="214"/>
      <c r="AD520" s="214"/>
      <c r="AE520" s="214"/>
    </row>
    <row r="521" spans="1:31" x14ac:dyDescent="0.2">
      <c r="A521" s="214"/>
      <c r="B521" s="214"/>
      <c r="C521" s="217"/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4"/>
      <c r="T521" s="214"/>
      <c r="U521" s="214"/>
      <c r="V521" s="214"/>
      <c r="W521" s="214"/>
      <c r="X521" s="214"/>
      <c r="Y521" s="214"/>
      <c r="Z521" s="214"/>
      <c r="AA521" s="214"/>
      <c r="AB521" s="214"/>
      <c r="AC521" s="214"/>
      <c r="AD521" s="214"/>
      <c r="AE521" s="214"/>
    </row>
    <row r="522" spans="1:31" x14ac:dyDescent="0.2">
      <c r="A522" s="214"/>
      <c r="B522" s="214"/>
      <c r="C522" s="217"/>
      <c r="D522" s="214"/>
      <c r="E522" s="214"/>
      <c r="F522" s="214"/>
      <c r="G522" s="214"/>
      <c r="H522" s="214"/>
      <c r="I522" s="214"/>
      <c r="J522" s="214"/>
      <c r="K522" s="214"/>
      <c r="L522" s="214"/>
      <c r="M522" s="214"/>
      <c r="N522" s="214"/>
      <c r="O522" s="214"/>
      <c r="P522" s="214"/>
      <c r="Q522" s="214"/>
      <c r="R522" s="214"/>
      <c r="S522" s="214"/>
      <c r="T522" s="214"/>
      <c r="U522" s="21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/>
    </row>
    <row r="523" spans="1:31" x14ac:dyDescent="0.2">
      <c r="A523" s="214"/>
      <c r="B523" s="214"/>
      <c r="C523" s="217"/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4"/>
      <c r="T523" s="214"/>
      <c r="U523" s="214"/>
      <c r="V523" s="214"/>
      <c r="W523" s="214"/>
      <c r="X523" s="214"/>
      <c r="Y523" s="214"/>
      <c r="Z523" s="214"/>
      <c r="AA523" s="214"/>
      <c r="AB523" s="214"/>
      <c r="AC523" s="214"/>
      <c r="AD523" s="214"/>
      <c r="AE523" s="214"/>
    </row>
    <row r="524" spans="1:31" x14ac:dyDescent="0.2">
      <c r="A524" s="214"/>
      <c r="B524" s="214"/>
      <c r="C524" s="217"/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4"/>
      <c r="T524" s="214"/>
      <c r="U524" s="214"/>
      <c r="V524" s="214"/>
      <c r="W524" s="214"/>
      <c r="X524" s="214"/>
      <c r="Y524" s="214"/>
      <c r="Z524" s="214"/>
      <c r="AA524" s="214"/>
      <c r="AB524" s="214"/>
      <c r="AC524" s="214"/>
      <c r="AD524" s="214"/>
      <c r="AE524" s="214"/>
    </row>
    <row r="525" spans="1:31" x14ac:dyDescent="0.2">
      <c r="A525" s="214"/>
      <c r="B525" s="214"/>
      <c r="C525" s="217"/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4"/>
      <c r="T525" s="214"/>
      <c r="U525" s="214"/>
      <c r="V525" s="214"/>
      <c r="W525" s="214"/>
      <c r="X525" s="214"/>
      <c r="Y525" s="214"/>
      <c r="Z525" s="214"/>
      <c r="AA525" s="214"/>
      <c r="AB525" s="214"/>
      <c r="AC525" s="214"/>
      <c r="AD525" s="214"/>
      <c r="AE525" s="214"/>
    </row>
    <row r="526" spans="1:31" x14ac:dyDescent="0.2">
      <c r="A526" s="214"/>
      <c r="B526" s="214"/>
      <c r="C526" s="217"/>
      <c r="D526" s="214"/>
      <c r="E526" s="214"/>
      <c r="F526" s="214"/>
      <c r="G526" s="214"/>
      <c r="H526" s="214"/>
      <c r="I526" s="214"/>
      <c r="J526" s="214"/>
      <c r="K526" s="214"/>
      <c r="L526" s="214"/>
      <c r="M526" s="214"/>
      <c r="N526" s="214"/>
      <c r="O526" s="214"/>
      <c r="P526" s="214"/>
      <c r="Q526" s="214"/>
      <c r="R526" s="214"/>
      <c r="S526" s="214"/>
      <c r="T526" s="214"/>
      <c r="U526" s="214"/>
      <c r="V526" s="214"/>
      <c r="W526" s="214"/>
      <c r="X526" s="214"/>
      <c r="Y526" s="214"/>
      <c r="Z526" s="214"/>
      <c r="AA526" s="214"/>
      <c r="AB526" s="214"/>
      <c r="AC526" s="214"/>
      <c r="AD526" s="214"/>
      <c r="AE526" s="214"/>
    </row>
    <row r="527" spans="1:31" x14ac:dyDescent="0.2">
      <c r="A527" s="214"/>
      <c r="B527" s="214"/>
      <c r="C527" s="217"/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4"/>
      <c r="T527" s="214"/>
      <c r="U527" s="214"/>
      <c r="V527" s="214"/>
      <c r="W527" s="214"/>
      <c r="X527" s="214"/>
      <c r="Y527" s="214"/>
      <c r="Z527" s="214"/>
      <c r="AA527" s="214"/>
      <c r="AB527" s="214"/>
      <c r="AC527" s="214"/>
      <c r="AD527" s="214"/>
      <c r="AE527" s="214"/>
    </row>
    <row r="528" spans="1:31" x14ac:dyDescent="0.2">
      <c r="A528" s="214"/>
      <c r="B528" s="214"/>
      <c r="C528" s="217"/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/>
    </row>
    <row r="529" spans="1:31" x14ac:dyDescent="0.2">
      <c r="A529" s="214"/>
      <c r="B529" s="214"/>
      <c r="C529" s="217"/>
      <c r="D529" s="214"/>
      <c r="E529" s="214"/>
      <c r="F529" s="214"/>
      <c r="G529" s="214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</row>
    <row r="530" spans="1:31" x14ac:dyDescent="0.2">
      <c r="A530" s="214"/>
      <c r="B530" s="214"/>
      <c r="C530" s="217"/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</row>
    <row r="531" spans="1:31" x14ac:dyDescent="0.2">
      <c r="A531" s="214"/>
      <c r="B531" s="214"/>
      <c r="C531" s="217"/>
      <c r="D531" s="214"/>
      <c r="E531" s="214"/>
      <c r="F531" s="214"/>
      <c r="G531" s="214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</row>
    <row r="532" spans="1:31" x14ac:dyDescent="0.2">
      <c r="A532" s="214"/>
      <c r="B532" s="214"/>
      <c r="C532" s="217"/>
      <c r="D532" s="214"/>
      <c r="E532" s="214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</row>
    <row r="533" spans="1:31" x14ac:dyDescent="0.2">
      <c r="A533" s="214"/>
      <c r="B533" s="214"/>
      <c r="C533" s="217"/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</row>
    <row r="534" spans="1:31" x14ac:dyDescent="0.2">
      <c r="A534" s="214"/>
      <c r="B534" s="214"/>
      <c r="C534" s="217"/>
      <c r="D534" s="214"/>
      <c r="E534" s="214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</row>
    <row r="535" spans="1:31" x14ac:dyDescent="0.2">
      <c r="A535" s="214"/>
      <c r="B535" s="214"/>
      <c r="C535" s="217"/>
      <c r="D535" s="214"/>
      <c r="E535" s="214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</row>
    <row r="536" spans="1:31" x14ac:dyDescent="0.2">
      <c r="A536" s="214"/>
      <c r="B536" s="214"/>
      <c r="C536" s="217"/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</row>
    <row r="537" spans="1:31" x14ac:dyDescent="0.2">
      <c r="A537" s="214"/>
      <c r="B537" s="214"/>
      <c r="C537" s="217"/>
      <c r="D537" s="214"/>
      <c r="E537" s="214"/>
      <c r="F537" s="214"/>
      <c r="G537" s="214"/>
      <c r="H537" s="214"/>
      <c r="I537" s="214"/>
      <c r="J537" s="214"/>
      <c r="K537" s="214"/>
      <c r="L537" s="214"/>
      <c r="M537" s="214"/>
      <c r="N537" s="214"/>
      <c r="O537" s="214"/>
      <c r="P537" s="214"/>
      <c r="Q537" s="214"/>
      <c r="R537" s="214"/>
      <c r="S537" s="214"/>
      <c r="T537" s="214"/>
      <c r="U537" s="214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</row>
    <row r="538" spans="1:31" x14ac:dyDescent="0.2">
      <c r="A538" s="214"/>
      <c r="B538" s="214"/>
      <c r="C538" s="217"/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4"/>
      <c r="T538" s="214"/>
      <c r="U538" s="214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</row>
    <row r="539" spans="1:31" x14ac:dyDescent="0.2">
      <c r="A539" s="214"/>
      <c r="B539" s="214"/>
      <c r="C539" s="217"/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4"/>
      <c r="T539" s="214"/>
      <c r="U539" s="214"/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/>
    </row>
    <row r="540" spans="1:31" x14ac:dyDescent="0.2">
      <c r="A540" s="214"/>
      <c r="B540" s="214"/>
      <c r="C540" s="217"/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4"/>
      <c r="T540" s="214"/>
      <c r="U540" s="214"/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/>
    </row>
    <row r="541" spans="1:31" x14ac:dyDescent="0.2">
      <c r="A541" s="214"/>
      <c r="B541" s="214"/>
      <c r="C541" s="217"/>
      <c r="D541" s="214"/>
      <c r="E541" s="214"/>
      <c r="F541" s="214"/>
      <c r="G541" s="214"/>
      <c r="H541" s="214"/>
      <c r="I541" s="214"/>
      <c r="J541" s="214"/>
      <c r="K541" s="214"/>
      <c r="L541" s="214"/>
      <c r="M541" s="214"/>
      <c r="N541" s="214"/>
      <c r="O541" s="214"/>
      <c r="P541" s="214"/>
      <c r="Q541" s="214"/>
      <c r="R541" s="214"/>
      <c r="S541" s="214"/>
      <c r="T541" s="214"/>
      <c r="U541" s="214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/>
    </row>
    <row r="542" spans="1:31" x14ac:dyDescent="0.2">
      <c r="A542" s="214"/>
      <c r="B542" s="214"/>
      <c r="C542" s="217"/>
      <c r="D542" s="214"/>
      <c r="E542" s="214"/>
      <c r="F542" s="214"/>
      <c r="G542" s="214"/>
      <c r="H542" s="214"/>
      <c r="I542" s="214"/>
      <c r="J542" s="214"/>
      <c r="K542" s="214"/>
      <c r="L542" s="214"/>
      <c r="M542" s="214"/>
      <c r="N542" s="214"/>
      <c r="O542" s="214"/>
      <c r="P542" s="214"/>
      <c r="Q542" s="214"/>
      <c r="R542" s="214"/>
      <c r="S542" s="214"/>
      <c r="T542" s="214"/>
      <c r="U542" s="214"/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/>
    </row>
    <row r="543" spans="1:31" x14ac:dyDescent="0.2">
      <c r="A543" s="214"/>
      <c r="B543" s="214"/>
      <c r="C543" s="217"/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4"/>
      <c r="T543" s="214"/>
      <c r="U543" s="214"/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/>
    </row>
    <row r="544" spans="1:31" x14ac:dyDescent="0.2">
      <c r="A544" s="214"/>
      <c r="B544" s="214"/>
      <c r="C544" s="217"/>
      <c r="D544" s="214"/>
      <c r="E544" s="214"/>
      <c r="F544" s="214"/>
      <c r="G544" s="214"/>
      <c r="H544" s="214"/>
      <c r="I544" s="214"/>
      <c r="J544" s="214"/>
      <c r="K544" s="214"/>
      <c r="L544" s="214"/>
      <c r="M544" s="214"/>
      <c r="N544" s="214"/>
      <c r="O544" s="214"/>
      <c r="P544" s="214"/>
      <c r="Q544" s="214"/>
      <c r="R544" s="214"/>
      <c r="S544" s="214"/>
      <c r="T544" s="214"/>
      <c r="U544" s="214"/>
      <c r="V544" s="214"/>
      <c r="W544" s="214"/>
      <c r="X544" s="214"/>
      <c r="Y544" s="214"/>
      <c r="Z544" s="214"/>
      <c r="AA544" s="214"/>
      <c r="AB544" s="214"/>
      <c r="AC544" s="214"/>
      <c r="AD544" s="214"/>
      <c r="AE544" s="214"/>
    </row>
    <row r="545" spans="1:31" x14ac:dyDescent="0.2">
      <c r="A545" s="214"/>
      <c r="B545" s="214"/>
      <c r="C545" s="217"/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4"/>
      <c r="T545" s="214"/>
      <c r="U545" s="214"/>
      <c r="V545" s="214"/>
      <c r="W545" s="214"/>
      <c r="X545" s="214"/>
      <c r="Y545" s="214"/>
      <c r="Z545" s="214"/>
      <c r="AA545" s="214"/>
      <c r="AB545" s="214"/>
      <c r="AC545" s="214"/>
      <c r="AD545" s="214"/>
      <c r="AE545" s="214"/>
    </row>
    <row r="546" spans="1:31" x14ac:dyDescent="0.2">
      <c r="A546" s="214"/>
      <c r="B546" s="214"/>
      <c r="C546" s="217"/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/>
    </row>
    <row r="547" spans="1:31" x14ac:dyDescent="0.2">
      <c r="A547" s="214"/>
      <c r="B547" s="214"/>
      <c r="C547" s="217"/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4"/>
      <c r="T547" s="214"/>
      <c r="U547" s="214"/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/>
    </row>
    <row r="548" spans="1:31" x14ac:dyDescent="0.2">
      <c r="A548" s="214"/>
      <c r="B548" s="214"/>
      <c r="C548" s="217"/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4"/>
      <c r="T548" s="214"/>
      <c r="U548" s="214"/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/>
    </row>
    <row r="549" spans="1:31" x14ac:dyDescent="0.2">
      <c r="A549" s="214"/>
      <c r="B549" s="214"/>
      <c r="C549" s="217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</row>
    <row r="550" spans="1:31" x14ac:dyDescent="0.2">
      <c r="A550" s="214"/>
      <c r="B550" s="214"/>
      <c r="C550" s="217"/>
      <c r="D550" s="214"/>
      <c r="E550" s="214"/>
      <c r="F550" s="214"/>
      <c r="G550" s="214"/>
      <c r="H550" s="214"/>
      <c r="I550" s="214"/>
      <c r="J550" s="214"/>
      <c r="K550" s="214"/>
      <c r="L550" s="214"/>
      <c r="M550" s="214"/>
      <c r="N550" s="214"/>
      <c r="O550" s="214"/>
      <c r="P550" s="214"/>
      <c r="Q550" s="214"/>
      <c r="R550" s="214"/>
      <c r="S550" s="214"/>
      <c r="T550" s="214"/>
      <c r="U550" s="21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/>
    </row>
    <row r="551" spans="1:31" x14ac:dyDescent="0.2">
      <c r="A551" s="214"/>
      <c r="B551" s="214"/>
      <c r="C551" s="217"/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4"/>
      <c r="T551" s="214"/>
      <c r="U551" s="21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/>
    </row>
    <row r="552" spans="1:31" x14ac:dyDescent="0.2">
      <c r="A552" s="214"/>
      <c r="B552" s="214"/>
      <c r="C552" s="217"/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/>
    </row>
    <row r="553" spans="1:31" x14ac:dyDescent="0.2">
      <c r="A553" s="214"/>
      <c r="B553" s="214"/>
      <c r="C553" s="217"/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/>
    </row>
    <row r="554" spans="1:31" x14ac:dyDescent="0.2">
      <c r="A554" s="214"/>
      <c r="B554" s="214"/>
      <c r="C554" s="217"/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4"/>
      <c r="T554" s="214"/>
      <c r="U554" s="214"/>
      <c r="V554" s="214"/>
    </row>
    <row r="555" spans="1:31" x14ac:dyDescent="0.2">
      <c r="A555" s="214"/>
      <c r="B555" s="214"/>
      <c r="C555" s="217"/>
      <c r="D555" s="214"/>
      <c r="E555" s="214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4"/>
      <c r="T555" s="214"/>
      <c r="U555" s="214"/>
      <c r="V555" s="214"/>
    </row>
    <row r="556" spans="1:31" x14ac:dyDescent="0.2">
      <c r="A556" s="214"/>
      <c r="B556" s="214"/>
      <c r="C556" s="217"/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4"/>
      <c r="T556" s="214"/>
      <c r="U556" s="214"/>
      <c r="V556" s="214"/>
    </row>
    <row r="557" spans="1:31" x14ac:dyDescent="0.2">
      <c r="A557" s="214"/>
      <c r="B557" s="214"/>
      <c r="C557" s="217"/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4"/>
      <c r="T557" s="214"/>
      <c r="U557" s="214"/>
      <c r="V557" s="214"/>
    </row>
    <row r="558" spans="1:31" x14ac:dyDescent="0.2">
      <c r="A558" s="214"/>
      <c r="B558" s="214"/>
      <c r="C558" s="217"/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4"/>
      <c r="T558" s="214"/>
      <c r="U558" s="214"/>
      <c r="V558" s="214"/>
    </row>
    <row r="559" spans="1:31" x14ac:dyDescent="0.2">
      <c r="A559" s="214"/>
      <c r="B559" s="214"/>
      <c r="C559" s="217"/>
      <c r="D559" s="214"/>
      <c r="E559" s="214"/>
      <c r="F559" s="214"/>
      <c r="G559" s="214"/>
      <c r="H559" s="214"/>
      <c r="I559" s="214"/>
      <c r="J559" s="214"/>
      <c r="K559" s="214"/>
      <c r="L559" s="214"/>
      <c r="M559" s="214"/>
      <c r="N559" s="214"/>
      <c r="O559" s="214"/>
      <c r="P559" s="214"/>
      <c r="Q559" s="214"/>
      <c r="R559" s="214"/>
      <c r="S559" s="214"/>
      <c r="T559" s="214"/>
      <c r="U559" s="214"/>
      <c r="V559" s="214"/>
    </row>
    <row r="560" spans="1:31" x14ac:dyDescent="0.2">
      <c r="A560" s="214"/>
      <c r="B560" s="214"/>
      <c r="C560" s="217"/>
      <c r="D560" s="214"/>
      <c r="E560" s="214"/>
      <c r="F560" s="214"/>
      <c r="G560" s="214"/>
      <c r="H560" s="214"/>
      <c r="I560" s="214"/>
      <c r="J560" s="214"/>
      <c r="K560" s="214"/>
      <c r="L560" s="214"/>
      <c r="M560" s="214"/>
      <c r="N560" s="214"/>
      <c r="O560" s="214"/>
      <c r="P560" s="214"/>
      <c r="Q560" s="214"/>
      <c r="R560" s="214"/>
      <c r="S560" s="214"/>
      <c r="T560" s="214"/>
      <c r="U560" s="214"/>
      <c r="V560" s="214"/>
    </row>
    <row r="561" spans="1:22" x14ac:dyDescent="0.2">
      <c r="A561" s="214"/>
      <c r="B561" s="214"/>
      <c r="C561" s="217"/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4"/>
      <c r="T561" s="214"/>
      <c r="U561" s="214"/>
      <c r="V561" s="214"/>
    </row>
    <row r="562" spans="1:22" x14ac:dyDescent="0.2">
      <c r="A562" s="214"/>
      <c r="B562" s="214"/>
      <c r="C562" s="217"/>
      <c r="D562" s="214"/>
      <c r="E562" s="214"/>
      <c r="F562" s="214"/>
      <c r="G562" s="214"/>
      <c r="H562" s="214"/>
      <c r="I562" s="214"/>
      <c r="J562" s="214"/>
      <c r="K562" s="214"/>
      <c r="L562" s="214"/>
      <c r="M562" s="214"/>
      <c r="N562" s="214"/>
      <c r="O562" s="214"/>
      <c r="P562" s="214"/>
      <c r="Q562" s="214"/>
      <c r="R562" s="214"/>
      <c r="S562" s="214"/>
      <c r="T562" s="214"/>
      <c r="U562" s="214"/>
      <c r="V562" s="214"/>
    </row>
    <row r="563" spans="1:22" x14ac:dyDescent="0.2">
      <c r="A563" s="214"/>
      <c r="B563" s="214"/>
      <c r="C563" s="217"/>
      <c r="D563" s="214"/>
      <c r="E563" s="214"/>
      <c r="F563" s="214"/>
      <c r="G563" s="214"/>
      <c r="H563" s="214"/>
      <c r="I563" s="214"/>
      <c r="J563" s="214"/>
      <c r="K563" s="214"/>
      <c r="L563" s="214"/>
      <c r="M563" s="214"/>
      <c r="N563" s="214"/>
      <c r="O563" s="214"/>
      <c r="P563" s="214"/>
      <c r="Q563" s="214"/>
      <c r="R563" s="214"/>
      <c r="S563" s="214"/>
      <c r="T563" s="214"/>
      <c r="U563" s="214"/>
      <c r="V563" s="214"/>
    </row>
    <row r="564" spans="1:22" x14ac:dyDescent="0.2">
      <c r="A564" s="214"/>
      <c r="B564" s="214"/>
      <c r="C564" s="217"/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  <c r="V564" s="214"/>
    </row>
    <row r="565" spans="1:22" x14ac:dyDescent="0.2">
      <c r="A565" s="214"/>
      <c r="B565" s="214"/>
      <c r="C565" s="217"/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4"/>
      <c r="T565" s="214"/>
      <c r="U565" s="214"/>
      <c r="V565" s="214"/>
    </row>
    <row r="566" spans="1:22" x14ac:dyDescent="0.2">
      <c r="A566" s="214"/>
      <c r="B566" s="214"/>
      <c r="C566" s="217"/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</row>
    <row r="567" spans="1:22" x14ac:dyDescent="0.2">
      <c r="A567" s="214"/>
      <c r="B567" s="214"/>
      <c r="C567" s="217"/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</row>
    <row r="568" spans="1:22" x14ac:dyDescent="0.2">
      <c r="A568" s="214"/>
      <c r="B568" s="214"/>
      <c r="C568" s="217"/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</row>
    <row r="569" spans="1:22" x14ac:dyDescent="0.2">
      <c r="A569" s="214"/>
      <c r="B569" s="214"/>
      <c r="C569" s="217"/>
      <c r="D569" s="214"/>
      <c r="E569" s="214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</row>
    <row r="570" spans="1:22" x14ac:dyDescent="0.2">
      <c r="A570" s="214"/>
      <c r="B570" s="214"/>
      <c r="C570" s="217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</row>
    <row r="571" spans="1:22" x14ac:dyDescent="0.2">
      <c r="A571" s="214"/>
      <c r="B571" s="214"/>
      <c r="C571" s="217"/>
      <c r="D571" s="214"/>
      <c r="E571" s="214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4"/>
      <c r="T571" s="214"/>
      <c r="U571" s="214"/>
      <c r="V571" s="214"/>
    </row>
    <row r="572" spans="1:22" x14ac:dyDescent="0.2">
      <c r="A572" s="214"/>
      <c r="B572" s="214"/>
      <c r="C572" s="217"/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4"/>
      <c r="T572" s="214"/>
      <c r="U572" s="214"/>
      <c r="V572" s="214"/>
    </row>
    <row r="573" spans="1:22" x14ac:dyDescent="0.2">
      <c r="A573" s="214"/>
      <c r="B573" s="214"/>
      <c r="C573" s="217"/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4"/>
      <c r="T573" s="214"/>
      <c r="U573" s="214"/>
      <c r="V573" s="214"/>
    </row>
    <row r="574" spans="1:22" x14ac:dyDescent="0.2">
      <c r="A574" s="214"/>
      <c r="B574" s="214"/>
      <c r="C574" s="217"/>
      <c r="D574" s="214"/>
      <c r="E574" s="214"/>
      <c r="F574" s="214"/>
      <c r="G574" s="214"/>
      <c r="H574" s="214"/>
      <c r="I574" s="214"/>
      <c r="J574" s="214"/>
      <c r="K574" s="214"/>
      <c r="L574" s="214"/>
      <c r="M574" s="214"/>
      <c r="N574" s="214"/>
      <c r="O574" s="214"/>
      <c r="P574" s="214"/>
      <c r="Q574" s="214"/>
      <c r="R574" s="214"/>
      <c r="S574" s="214"/>
      <c r="T574" s="214"/>
      <c r="U574" s="214"/>
      <c r="V574" s="214"/>
    </row>
    <row r="575" spans="1:22" x14ac:dyDescent="0.2">
      <c r="A575" s="214"/>
      <c r="B575" s="214"/>
      <c r="C575" s="217"/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4"/>
      <c r="T575" s="214"/>
      <c r="U575" s="214"/>
      <c r="V575" s="214"/>
    </row>
    <row r="576" spans="1:22" x14ac:dyDescent="0.2">
      <c r="A576" s="214"/>
      <c r="B576" s="214"/>
      <c r="C576" s="217"/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4"/>
      <c r="T576" s="214"/>
      <c r="U576" s="214"/>
      <c r="V576" s="214"/>
    </row>
    <row r="577" spans="1:22" x14ac:dyDescent="0.2">
      <c r="A577" s="214"/>
      <c r="B577" s="214"/>
      <c r="C577" s="217"/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4"/>
      <c r="T577" s="214"/>
      <c r="U577" s="214"/>
      <c r="V577" s="214"/>
    </row>
    <row r="578" spans="1:22" x14ac:dyDescent="0.2">
      <c r="A578" s="214"/>
      <c r="B578" s="214"/>
      <c r="C578" s="217"/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4"/>
      <c r="T578" s="214"/>
      <c r="U578" s="214"/>
      <c r="V578" s="214"/>
    </row>
    <row r="579" spans="1:22" x14ac:dyDescent="0.2">
      <c r="A579" s="214"/>
      <c r="B579" s="214"/>
      <c r="C579" s="217"/>
      <c r="D579" s="214"/>
      <c r="E579" s="214"/>
      <c r="F579" s="214"/>
      <c r="G579" s="214"/>
      <c r="H579" s="214"/>
      <c r="I579" s="214"/>
      <c r="J579" s="214"/>
      <c r="K579" s="214"/>
      <c r="L579" s="214"/>
      <c r="M579" s="214"/>
      <c r="N579" s="214"/>
      <c r="O579" s="214"/>
      <c r="P579" s="214"/>
      <c r="Q579" s="214"/>
      <c r="R579" s="214"/>
      <c r="S579" s="214"/>
      <c r="T579" s="214"/>
      <c r="U579" s="214"/>
      <c r="V579" s="214"/>
    </row>
    <row r="580" spans="1:22" x14ac:dyDescent="0.2">
      <c r="A580" s="214"/>
      <c r="B580" s="214"/>
      <c r="C580" s="217"/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4"/>
      <c r="T580" s="214"/>
      <c r="U580" s="214"/>
      <c r="V580" s="214"/>
    </row>
    <row r="581" spans="1:22" x14ac:dyDescent="0.2">
      <c r="A581" s="214"/>
      <c r="B581" s="214"/>
      <c r="C581" s="217"/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4"/>
      <c r="T581" s="214"/>
      <c r="U581" s="214"/>
      <c r="V581" s="214"/>
    </row>
    <row r="582" spans="1:22" x14ac:dyDescent="0.2">
      <c r="A582" s="214"/>
      <c r="B582" s="214"/>
      <c r="C582" s="217"/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4"/>
      <c r="T582" s="214"/>
      <c r="U582" s="214"/>
      <c r="V582" s="214"/>
    </row>
    <row r="583" spans="1:22" x14ac:dyDescent="0.2">
      <c r="A583" s="214"/>
      <c r="B583" s="214"/>
      <c r="C583" s="217"/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4"/>
      <c r="T583" s="214"/>
      <c r="U583" s="214"/>
      <c r="V583" s="214"/>
    </row>
    <row r="584" spans="1:22" x14ac:dyDescent="0.2">
      <c r="A584" s="214"/>
      <c r="B584" s="214"/>
      <c r="C584" s="217"/>
      <c r="D584" s="214"/>
      <c r="E584" s="214"/>
      <c r="F584" s="214"/>
      <c r="G584" s="214"/>
      <c r="H584" s="214"/>
      <c r="I584" s="214"/>
      <c r="J584" s="214"/>
      <c r="K584" s="214"/>
      <c r="L584" s="214"/>
      <c r="M584" s="214"/>
      <c r="N584" s="214"/>
      <c r="O584" s="214"/>
      <c r="P584" s="214"/>
      <c r="Q584" s="214"/>
      <c r="R584" s="214"/>
      <c r="S584" s="214"/>
      <c r="T584" s="214"/>
      <c r="U584" s="214"/>
      <c r="V584" s="214"/>
    </row>
    <row r="585" spans="1:22" x14ac:dyDescent="0.2">
      <c r="A585" s="214"/>
      <c r="B585" s="214"/>
      <c r="C585" s="217"/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4"/>
      <c r="T585" s="214"/>
      <c r="U585" s="214"/>
      <c r="V585" s="214"/>
    </row>
    <row r="586" spans="1:22" x14ac:dyDescent="0.2">
      <c r="A586" s="214"/>
      <c r="B586" s="214"/>
      <c r="C586" s="217"/>
      <c r="D586" s="214"/>
      <c r="E586" s="214"/>
      <c r="F586" s="214"/>
      <c r="G586" s="214"/>
      <c r="H586" s="214"/>
      <c r="I586" s="214"/>
      <c r="J586" s="214"/>
      <c r="K586" s="214"/>
      <c r="L586" s="214"/>
      <c r="M586" s="214"/>
      <c r="N586" s="214"/>
      <c r="O586" s="214"/>
      <c r="P586" s="214"/>
      <c r="Q586" s="214"/>
      <c r="R586" s="214"/>
      <c r="S586" s="214"/>
      <c r="T586" s="214"/>
      <c r="U586" s="214"/>
      <c r="V586" s="214"/>
    </row>
    <row r="587" spans="1:22" x14ac:dyDescent="0.2">
      <c r="A587" s="214"/>
      <c r="B587" s="214"/>
      <c r="C587" s="217"/>
      <c r="D587" s="214"/>
      <c r="E587" s="214"/>
      <c r="F587" s="214"/>
      <c r="G587" s="214"/>
      <c r="H587" s="214"/>
      <c r="I587" s="214"/>
      <c r="J587" s="214"/>
      <c r="K587" s="214"/>
      <c r="L587" s="214"/>
      <c r="M587" s="214"/>
      <c r="N587" s="214"/>
      <c r="O587" s="214"/>
      <c r="P587" s="214"/>
      <c r="Q587" s="214"/>
      <c r="R587" s="214"/>
      <c r="S587" s="214"/>
      <c r="T587" s="214"/>
      <c r="U587" s="214"/>
      <c r="V587" s="214"/>
    </row>
    <row r="588" spans="1:22" x14ac:dyDescent="0.2">
      <c r="A588" s="214"/>
      <c r="B588" s="214"/>
      <c r="C588" s="217"/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4"/>
      <c r="T588" s="214"/>
      <c r="U588" s="214"/>
      <c r="V588" s="214"/>
    </row>
    <row r="589" spans="1:22" x14ac:dyDescent="0.2">
      <c r="A589" s="214"/>
      <c r="B589" s="214"/>
      <c r="C589" s="217"/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4"/>
      <c r="T589" s="214"/>
      <c r="U589" s="214"/>
      <c r="V589" s="214"/>
    </row>
    <row r="590" spans="1:22" x14ac:dyDescent="0.2">
      <c r="A590" s="214"/>
      <c r="B590" s="214"/>
      <c r="C590" s="217"/>
      <c r="D590" s="214"/>
      <c r="E590" s="214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  <c r="V590" s="214"/>
    </row>
    <row r="591" spans="1:22" x14ac:dyDescent="0.2">
      <c r="A591" s="214"/>
      <c r="B591" s="214"/>
      <c r="C591" s="217"/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4"/>
      <c r="T591" s="214"/>
      <c r="U591" s="214"/>
      <c r="V591" s="214"/>
    </row>
    <row r="592" spans="1:22" x14ac:dyDescent="0.2">
      <c r="A592" s="214"/>
      <c r="B592" s="214"/>
      <c r="C592" s="217"/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4"/>
      <c r="T592" s="214"/>
      <c r="U592" s="214"/>
      <c r="V592" s="214"/>
    </row>
    <row r="593" spans="1:22" x14ac:dyDescent="0.2">
      <c r="A593" s="214"/>
      <c r="B593" s="214"/>
      <c r="C593" s="217"/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4"/>
      <c r="T593" s="214"/>
      <c r="U593" s="214"/>
      <c r="V593" s="214"/>
    </row>
    <row r="594" spans="1:22" x14ac:dyDescent="0.2">
      <c r="A594" s="214"/>
      <c r="B594" s="214"/>
      <c r="C594" s="217"/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4"/>
      <c r="T594" s="214"/>
      <c r="U594" s="214"/>
      <c r="V594" s="214"/>
    </row>
    <row r="595" spans="1:22" x14ac:dyDescent="0.2">
      <c r="A595" s="214"/>
      <c r="B595" s="214"/>
      <c r="C595" s="217"/>
      <c r="D595" s="214"/>
      <c r="E595" s="214"/>
      <c r="F595" s="214"/>
      <c r="G595" s="214"/>
      <c r="H595" s="214"/>
      <c r="I595" s="214"/>
      <c r="J595" s="214"/>
      <c r="K595" s="214"/>
      <c r="L595" s="214"/>
      <c r="M595" s="214"/>
      <c r="N595" s="214"/>
      <c r="O595" s="214"/>
      <c r="P595" s="214"/>
      <c r="Q595" s="214"/>
      <c r="R595" s="214"/>
      <c r="S595" s="214"/>
      <c r="T595" s="214"/>
      <c r="U595" s="214"/>
      <c r="V595" s="214"/>
    </row>
    <row r="596" spans="1:22" x14ac:dyDescent="0.2">
      <c r="A596" s="214"/>
      <c r="B596" s="214"/>
      <c r="C596" s="217"/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4"/>
      <c r="T596" s="214"/>
      <c r="U596" s="214"/>
      <c r="V596" s="214"/>
    </row>
    <row r="597" spans="1:22" x14ac:dyDescent="0.2">
      <c r="A597" s="214"/>
      <c r="B597" s="214"/>
      <c r="C597" s="217"/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4"/>
      <c r="T597" s="214"/>
      <c r="U597" s="214"/>
      <c r="V597" s="214"/>
    </row>
    <row r="598" spans="1:22" x14ac:dyDescent="0.2">
      <c r="A598" s="214"/>
      <c r="B598" s="214"/>
      <c r="C598" s="217"/>
      <c r="D598" s="214"/>
      <c r="E598" s="214"/>
      <c r="F598" s="214"/>
      <c r="G598" s="214"/>
      <c r="H598" s="214"/>
      <c r="I598" s="214"/>
      <c r="J598" s="214"/>
      <c r="K598" s="214"/>
      <c r="L598" s="214"/>
      <c r="M598" s="214"/>
      <c r="N598" s="214"/>
      <c r="O598" s="214"/>
      <c r="P598" s="214"/>
      <c r="Q598" s="214"/>
      <c r="R598" s="214"/>
      <c r="S598" s="214"/>
      <c r="T598" s="214"/>
      <c r="U598" s="214"/>
      <c r="V598" s="214"/>
    </row>
    <row r="599" spans="1:22" x14ac:dyDescent="0.2">
      <c r="A599" s="214"/>
      <c r="B599" s="214"/>
      <c r="C599" s="217"/>
      <c r="D599" s="214"/>
      <c r="E599" s="214"/>
      <c r="F599" s="214"/>
      <c r="G599" s="214"/>
      <c r="H599" s="214"/>
      <c r="I599" s="214"/>
      <c r="J599" s="214"/>
      <c r="K599" s="214"/>
      <c r="L599" s="214"/>
      <c r="M599" s="214"/>
      <c r="N599" s="214"/>
      <c r="O599" s="214"/>
      <c r="P599" s="214"/>
      <c r="Q599" s="214"/>
      <c r="R599" s="214"/>
      <c r="S599" s="214"/>
      <c r="T599" s="214"/>
      <c r="U599" s="214"/>
      <c r="V599" s="214"/>
    </row>
    <row r="600" spans="1:22" x14ac:dyDescent="0.2">
      <c r="A600" s="214"/>
      <c r="B600" s="214"/>
      <c r="C600" s="217"/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4"/>
      <c r="T600" s="214"/>
      <c r="U600" s="214"/>
      <c r="V600" s="214"/>
    </row>
    <row r="601" spans="1:22" x14ac:dyDescent="0.2">
      <c r="A601" s="214"/>
      <c r="B601" s="214"/>
      <c r="C601" s="217"/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4"/>
      <c r="T601" s="214"/>
      <c r="U601" s="214"/>
      <c r="V601" s="214"/>
    </row>
    <row r="602" spans="1:22" x14ac:dyDescent="0.2">
      <c r="A602" s="214"/>
      <c r="B602" s="214"/>
      <c r="C602" s="217"/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4"/>
      <c r="O602" s="214"/>
      <c r="P602" s="214"/>
      <c r="Q602" s="214"/>
      <c r="R602" s="214"/>
      <c r="S602" s="214"/>
      <c r="T602" s="214"/>
      <c r="U602" s="214"/>
      <c r="V602" s="214"/>
    </row>
    <row r="603" spans="1:22" x14ac:dyDescent="0.2">
      <c r="A603" s="214"/>
      <c r="B603" s="214"/>
      <c r="C603" s="217"/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4"/>
      <c r="O603" s="214"/>
      <c r="P603" s="214"/>
      <c r="Q603" s="214"/>
      <c r="R603" s="214"/>
      <c r="S603" s="214"/>
      <c r="T603" s="214"/>
      <c r="U603" s="214"/>
      <c r="V603" s="214"/>
    </row>
    <row r="604" spans="1:22" x14ac:dyDescent="0.2">
      <c r="A604" s="214"/>
      <c r="B604" s="214"/>
      <c r="C604" s="217"/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4"/>
      <c r="T604" s="214"/>
      <c r="U604" s="214"/>
      <c r="V604" s="214"/>
    </row>
    <row r="605" spans="1:22" x14ac:dyDescent="0.2">
      <c r="A605" s="214"/>
      <c r="B605" s="214"/>
      <c r="C605" s="217"/>
      <c r="D605" s="214"/>
      <c r="E605" s="214"/>
      <c r="F605" s="214"/>
      <c r="G605" s="214"/>
      <c r="H605" s="214"/>
      <c r="I605" s="214"/>
      <c r="J605" s="214"/>
      <c r="K605" s="214"/>
      <c r="L605" s="214"/>
      <c r="M605" s="214"/>
      <c r="N605" s="214"/>
      <c r="O605" s="214"/>
      <c r="P605" s="214"/>
      <c r="Q605" s="214"/>
      <c r="R605" s="214"/>
      <c r="S605" s="214"/>
      <c r="T605" s="214"/>
      <c r="U605" s="214"/>
      <c r="V605" s="214"/>
    </row>
    <row r="606" spans="1:22" x14ac:dyDescent="0.2">
      <c r="A606" s="214"/>
      <c r="B606" s="214"/>
      <c r="C606" s="217"/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4"/>
      <c r="T606" s="214"/>
      <c r="U606" s="214"/>
      <c r="V606" s="214"/>
    </row>
    <row r="607" spans="1:22" x14ac:dyDescent="0.2">
      <c r="A607" s="214"/>
      <c r="B607" s="214"/>
      <c r="C607" s="217"/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4"/>
      <c r="O607" s="214"/>
      <c r="P607" s="214"/>
      <c r="Q607" s="214"/>
      <c r="R607" s="214"/>
      <c r="S607" s="214"/>
      <c r="T607" s="214"/>
      <c r="U607" s="214"/>
      <c r="V607" s="214"/>
    </row>
    <row r="608" spans="1:22" x14ac:dyDescent="0.2">
      <c r="A608" s="214"/>
      <c r="B608" s="214"/>
      <c r="C608" s="217"/>
      <c r="D608" s="214"/>
      <c r="E608" s="214"/>
      <c r="F608" s="214"/>
      <c r="G608" s="214"/>
      <c r="H608" s="214"/>
      <c r="I608" s="214"/>
      <c r="J608" s="214"/>
      <c r="K608" s="214"/>
      <c r="L608" s="214"/>
      <c r="M608" s="214"/>
      <c r="N608" s="214"/>
      <c r="O608" s="214"/>
      <c r="P608" s="214"/>
      <c r="Q608" s="214"/>
      <c r="R608" s="214"/>
      <c r="S608" s="214"/>
      <c r="T608" s="214"/>
      <c r="U608" s="214"/>
      <c r="V608" s="214"/>
    </row>
    <row r="609" spans="1:22" x14ac:dyDescent="0.2">
      <c r="A609" s="214"/>
      <c r="B609" s="214"/>
      <c r="C609" s="217"/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  <c r="V609" s="214"/>
    </row>
    <row r="610" spans="1:22" x14ac:dyDescent="0.2">
      <c r="A610" s="214"/>
      <c r="B610" s="214"/>
      <c r="C610" s="217"/>
      <c r="D610" s="214"/>
      <c r="E610" s="214"/>
      <c r="F610" s="214"/>
      <c r="G610" s="214"/>
      <c r="H610" s="214"/>
      <c r="I610" s="214"/>
      <c r="J610" s="214"/>
      <c r="K610" s="214"/>
      <c r="L610" s="214"/>
      <c r="M610" s="214"/>
      <c r="N610" s="214"/>
      <c r="O610" s="214"/>
      <c r="P610" s="214"/>
      <c r="Q610" s="214"/>
      <c r="R610" s="214"/>
      <c r="S610" s="214"/>
      <c r="T610" s="214"/>
      <c r="U610" s="214"/>
      <c r="V610" s="214"/>
    </row>
    <row r="611" spans="1:22" x14ac:dyDescent="0.2">
      <c r="A611" s="214"/>
      <c r="B611" s="214"/>
      <c r="C611" s="217"/>
      <c r="D611" s="214"/>
      <c r="E611" s="214"/>
      <c r="F611" s="214"/>
      <c r="G611" s="214"/>
      <c r="H611" s="214"/>
      <c r="I611" s="214"/>
      <c r="J611" s="214"/>
      <c r="K611" s="214"/>
      <c r="L611" s="214"/>
      <c r="M611" s="214"/>
      <c r="N611" s="214"/>
      <c r="O611" s="214"/>
      <c r="P611" s="214"/>
      <c r="Q611" s="214"/>
      <c r="R611" s="214"/>
      <c r="S611" s="214"/>
      <c r="T611" s="214"/>
      <c r="U611" s="214"/>
      <c r="V611" s="214"/>
    </row>
    <row r="612" spans="1:22" x14ac:dyDescent="0.2">
      <c r="A612" s="214"/>
      <c r="B612" s="214"/>
      <c r="C612" s="217"/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4"/>
      <c r="T612" s="214"/>
      <c r="U612" s="214"/>
      <c r="V612" s="214"/>
    </row>
    <row r="613" spans="1:22" x14ac:dyDescent="0.2">
      <c r="A613" s="214"/>
      <c r="B613" s="214"/>
      <c r="C613" s="217"/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4"/>
      <c r="T613" s="214"/>
      <c r="U613" s="214"/>
      <c r="V613" s="214"/>
    </row>
    <row r="614" spans="1:22" x14ac:dyDescent="0.2">
      <c r="A614" s="214"/>
      <c r="B614" s="214"/>
      <c r="C614" s="217"/>
      <c r="D614" s="214"/>
      <c r="E614" s="214"/>
      <c r="F614" s="214"/>
      <c r="G614" s="214"/>
      <c r="H614" s="214"/>
      <c r="I614" s="214"/>
      <c r="J614" s="214"/>
      <c r="K614" s="214"/>
      <c r="L614" s="214"/>
      <c r="M614" s="214"/>
      <c r="N614" s="214"/>
      <c r="O614" s="214"/>
      <c r="P614" s="214"/>
      <c r="Q614" s="214"/>
      <c r="R614" s="214"/>
      <c r="S614" s="214"/>
      <c r="T614" s="214"/>
      <c r="U614" s="214"/>
      <c r="V614" s="214"/>
    </row>
    <row r="615" spans="1:22" x14ac:dyDescent="0.2">
      <c r="A615" s="214"/>
      <c r="B615" s="214"/>
      <c r="C615" s="217"/>
      <c r="D615" s="214"/>
      <c r="E615" s="214"/>
      <c r="F615" s="214"/>
      <c r="G615" s="214"/>
      <c r="H615" s="214"/>
      <c r="I615" s="214"/>
      <c r="J615" s="214"/>
      <c r="K615" s="214"/>
      <c r="L615" s="214"/>
      <c r="M615" s="214"/>
      <c r="N615" s="214"/>
      <c r="O615" s="214"/>
      <c r="P615" s="214"/>
      <c r="Q615" s="214"/>
      <c r="R615" s="214"/>
      <c r="S615" s="214"/>
      <c r="T615" s="214"/>
      <c r="U615" s="214"/>
      <c r="V615" s="214"/>
    </row>
    <row r="616" spans="1:22" x14ac:dyDescent="0.2">
      <c r="A616" s="214"/>
      <c r="B616" s="214"/>
      <c r="C616" s="217"/>
      <c r="D616" s="214"/>
      <c r="E616" s="214"/>
      <c r="F616" s="214"/>
      <c r="G616" s="214"/>
      <c r="H616" s="214"/>
      <c r="I616" s="214"/>
      <c r="J616" s="214"/>
      <c r="K616" s="214"/>
      <c r="L616" s="214"/>
      <c r="M616" s="214"/>
      <c r="N616" s="214"/>
      <c r="O616" s="214"/>
      <c r="P616" s="214"/>
      <c r="Q616" s="214"/>
      <c r="R616" s="214"/>
      <c r="S616" s="214"/>
      <c r="T616" s="214"/>
      <c r="U616" s="214"/>
      <c r="V616" s="214"/>
    </row>
    <row r="617" spans="1:22" x14ac:dyDescent="0.2">
      <c r="A617" s="214"/>
      <c r="B617" s="214"/>
      <c r="C617" s="217"/>
      <c r="D617" s="214"/>
      <c r="E617" s="214"/>
      <c r="F617" s="214"/>
      <c r="G617" s="214"/>
      <c r="H617" s="214"/>
      <c r="I617" s="214"/>
      <c r="J617" s="214"/>
      <c r="K617" s="214"/>
      <c r="L617" s="214"/>
      <c r="M617" s="214"/>
      <c r="N617" s="214"/>
      <c r="O617" s="214"/>
      <c r="P617" s="214"/>
      <c r="Q617" s="214"/>
      <c r="R617" s="214"/>
      <c r="S617" s="214"/>
      <c r="T617" s="214"/>
      <c r="U617" s="214"/>
      <c r="V617" s="214"/>
    </row>
    <row r="618" spans="1:22" x14ac:dyDescent="0.2">
      <c r="A618" s="214"/>
      <c r="B618" s="214"/>
      <c r="C618" s="217"/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4"/>
      <c r="T618" s="214"/>
      <c r="U618" s="214"/>
      <c r="V618" s="214"/>
    </row>
    <row r="619" spans="1:22" x14ac:dyDescent="0.2">
      <c r="A619" s="214"/>
      <c r="B619" s="214"/>
      <c r="C619" s="217"/>
      <c r="D619" s="214"/>
      <c r="E619" s="214"/>
      <c r="F619" s="214"/>
      <c r="G619" s="214"/>
      <c r="H619" s="214"/>
      <c r="I619" s="214"/>
      <c r="J619" s="214"/>
      <c r="K619" s="214"/>
      <c r="L619" s="214"/>
      <c r="M619" s="214"/>
      <c r="N619" s="214"/>
      <c r="O619" s="214"/>
      <c r="P619" s="214"/>
      <c r="Q619" s="214"/>
      <c r="R619" s="214"/>
      <c r="S619" s="214"/>
      <c r="T619" s="214"/>
      <c r="U619" s="214"/>
      <c r="V619" s="214"/>
    </row>
    <row r="620" spans="1:22" x14ac:dyDescent="0.2">
      <c r="A620" s="214"/>
      <c r="B620" s="214"/>
      <c r="C620" s="217"/>
      <c r="D620" s="214"/>
      <c r="E620" s="214"/>
      <c r="F620" s="214"/>
      <c r="G620" s="214"/>
      <c r="H620" s="214"/>
      <c r="I620" s="214"/>
      <c r="J620" s="214"/>
      <c r="K620" s="214"/>
      <c r="L620" s="214"/>
      <c r="M620" s="214"/>
      <c r="N620" s="214"/>
      <c r="O620" s="214"/>
      <c r="P620" s="214"/>
      <c r="Q620" s="214"/>
      <c r="R620" s="214"/>
      <c r="S620" s="214"/>
      <c r="T620" s="214"/>
      <c r="U620" s="214"/>
      <c r="V620" s="214"/>
    </row>
    <row r="621" spans="1:22" x14ac:dyDescent="0.2">
      <c r="A621" s="214"/>
      <c r="B621" s="214"/>
      <c r="C621" s="217"/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4"/>
      <c r="T621" s="214"/>
      <c r="U621" s="214"/>
      <c r="V621" s="214"/>
    </row>
    <row r="622" spans="1:22" x14ac:dyDescent="0.2">
      <c r="A622" s="214"/>
      <c r="B622" s="214"/>
      <c r="C622" s="217"/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</row>
    <row r="623" spans="1:22" x14ac:dyDescent="0.2">
      <c r="A623" s="214"/>
      <c r="B623" s="214"/>
      <c r="C623" s="217"/>
      <c r="D623" s="214"/>
      <c r="E623" s="214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</row>
    <row r="624" spans="1:22" x14ac:dyDescent="0.2">
      <c r="A624" s="214"/>
      <c r="B624" s="214"/>
      <c r="C624" s="217"/>
      <c r="D624" s="214"/>
      <c r="E624" s="214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</row>
    <row r="625" spans="1:22" x14ac:dyDescent="0.2">
      <c r="A625" s="214"/>
      <c r="B625" s="214"/>
      <c r="C625" s="217"/>
      <c r="D625" s="214"/>
      <c r="E625" s="214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</row>
    <row r="626" spans="1:22" x14ac:dyDescent="0.2">
      <c r="A626" s="214"/>
      <c r="B626" s="214"/>
      <c r="C626" s="217"/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</row>
    <row r="627" spans="1:22" x14ac:dyDescent="0.2">
      <c r="A627" s="214"/>
      <c r="B627" s="214"/>
      <c r="C627" s="217"/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</row>
    <row r="628" spans="1:22" x14ac:dyDescent="0.2">
      <c r="A628" s="214"/>
      <c r="B628" s="214"/>
      <c r="C628" s="217"/>
      <c r="D628" s="214"/>
      <c r="E628" s="214"/>
      <c r="F628" s="214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</row>
    <row r="629" spans="1:22" x14ac:dyDescent="0.2">
      <c r="A629" s="214"/>
      <c r="B629" s="214"/>
      <c r="C629" s="217"/>
      <c r="D629" s="214"/>
      <c r="E629" s="214"/>
      <c r="F629" s="214"/>
      <c r="G629" s="214"/>
      <c r="H629" s="214"/>
      <c r="I629" s="214"/>
      <c r="J629" s="214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</row>
    <row r="630" spans="1:22" x14ac:dyDescent="0.2">
      <c r="A630" s="214"/>
      <c r="B630" s="214"/>
      <c r="C630" s="217"/>
      <c r="D630" s="214"/>
      <c r="E630" s="214"/>
      <c r="F630" s="214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</row>
    <row r="631" spans="1:22" x14ac:dyDescent="0.2">
      <c r="A631" s="214"/>
      <c r="B631" s="214"/>
      <c r="C631" s="217"/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</row>
    <row r="632" spans="1:22" x14ac:dyDescent="0.2">
      <c r="A632" s="214"/>
      <c r="B632" s="214"/>
      <c r="C632" s="217"/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</row>
    <row r="633" spans="1:22" x14ac:dyDescent="0.2">
      <c r="A633" s="214"/>
      <c r="B633" s="214"/>
      <c r="C633" s="217"/>
      <c r="D633" s="214"/>
      <c r="E633" s="214"/>
      <c r="F633" s="214"/>
      <c r="G633" s="214"/>
      <c r="H633" s="214"/>
      <c r="I633" s="214"/>
      <c r="J633" s="214"/>
      <c r="K633" s="214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</row>
    <row r="634" spans="1:22" x14ac:dyDescent="0.2">
      <c r="A634" s="214"/>
      <c r="B634" s="214"/>
      <c r="C634" s="217"/>
      <c r="D634" s="214"/>
      <c r="E634" s="214"/>
      <c r="F634" s="214"/>
      <c r="G634" s="214"/>
      <c r="H634" s="214"/>
      <c r="I634" s="214"/>
      <c r="J634" s="214"/>
      <c r="K634" s="214"/>
      <c r="L634" s="214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</row>
    <row r="635" spans="1:22" x14ac:dyDescent="0.2">
      <c r="A635" s="214"/>
      <c r="B635" s="214"/>
      <c r="C635" s="217"/>
      <c r="D635" s="214"/>
      <c r="E635" s="214"/>
      <c r="F635" s="214"/>
      <c r="G635" s="214"/>
      <c r="H635" s="214"/>
      <c r="I635" s="214"/>
      <c r="J635" s="214"/>
      <c r="K635" s="214"/>
      <c r="L635" s="214"/>
      <c r="M635" s="214"/>
      <c r="N635" s="214"/>
      <c r="O635" s="214"/>
      <c r="P635" s="214"/>
      <c r="Q635" s="214"/>
      <c r="R635" s="214"/>
      <c r="S635" s="214"/>
      <c r="T635" s="214"/>
      <c r="U635" s="214"/>
      <c r="V635" s="214"/>
    </row>
    <row r="636" spans="1:22" x14ac:dyDescent="0.2">
      <c r="A636" s="214"/>
      <c r="B636" s="214"/>
      <c r="C636" s="217"/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</row>
    <row r="637" spans="1:22" x14ac:dyDescent="0.2">
      <c r="A637" s="214"/>
      <c r="B637" s="214"/>
      <c r="C637" s="217"/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</row>
    <row r="638" spans="1:22" x14ac:dyDescent="0.2">
      <c r="A638" s="214"/>
      <c r="B638" s="214"/>
      <c r="C638" s="217"/>
      <c r="D638" s="214"/>
      <c r="E638" s="214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</row>
    <row r="639" spans="1:22" x14ac:dyDescent="0.2">
      <c r="A639" s="214"/>
      <c r="B639" s="214"/>
      <c r="C639" s="217"/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</row>
    <row r="640" spans="1:22" x14ac:dyDescent="0.2">
      <c r="A640" s="214"/>
      <c r="B640" s="214"/>
      <c r="C640" s="217"/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</row>
    <row r="641" spans="1:22" x14ac:dyDescent="0.2">
      <c r="A641" s="214"/>
      <c r="B641" s="214"/>
      <c r="C641" s="217"/>
      <c r="D641" s="214"/>
      <c r="E641" s="214"/>
      <c r="F641" s="214"/>
      <c r="G641" s="214"/>
      <c r="H641" s="214"/>
      <c r="I641" s="214"/>
      <c r="J641" s="214"/>
      <c r="K641" s="214"/>
      <c r="L641" s="214"/>
      <c r="M641" s="214"/>
      <c r="N641" s="214"/>
      <c r="O641" s="214"/>
      <c r="P641" s="214"/>
      <c r="Q641" s="214"/>
      <c r="R641" s="214"/>
      <c r="S641" s="214"/>
      <c r="T641" s="214"/>
      <c r="U641" s="214"/>
      <c r="V641" s="214"/>
    </row>
    <row r="642" spans="1:22" x14ac:dyDescent="0.2">
      <c r="A642" s="214"/>
      <c r="B642" s="214"/>
      <c r="C642" s="217"/>
      <c r="D642" s="214"/>
      <c r="E642" s="214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4"/>
      <c r="T642" s="214"/>
      <c r="U642" s="214"/>
      <c r="V642" s="214"/>
    </row>
    <row r="643" spans="1:22" x14ac:dyDescent="0.2">
      <c r="A643" s="214"/>
      <c r="B643" s="214"/>
      <c r="C643" s="217"/>
      <c r="D643" s="214"/>
      <c r="E643" s="214"/>
      <c r="F643" s="214"/>
      <c r="G643" s="214"/>
      <c r="H643" s="214"/>
      <c r="I643" s="214"/>
      <c r="J643" s="214"/>
      <c r="K643" s="214"/>
      <c r="L643" s="214"/>
      <c r="M643" s="214"/>
      <c r="N643" s="214"/>
      <c r="O643" s="214"/>
      <c r="P643" s="214"/>
      <c r="Q643" s="214"/>
      <c r="R643" s="214"/>
      <c r="S643" s="214"/>
      <c r="T643" s="214"/>
      <c r="U643" s="214"/>
      <c r="V643" s="214"/>
    </row>
    <row r="644" spans="1:22" x14ac:dyDescent="0.2">
      <c r="A644" s="214"/>
      <c r="B644" s="214"/>
      <c r="C644" s="217"/>
      <c r="D644" s="214"/>
      <c r="E644" s="214"/>
      <c r="F644" s="214"/>
      <c r="G644" s="214"/>
      <c r="H644" s="214"/>
      <c r="I644" s="214"/>
      <c r="J644" s="214"/>
      <c r="K644" s="214"/>
      <c r="L644" s="214"/>
      <c r="M644" s="214"/>
      <c r="N644" s="214"/>
      <c r="O644" s="214"/>
      <c r="P644" s="214"/>
      <c r="Q644" s="214"/>
      <c r="R644" s="214"/>
      <c r="S644" s="214"/>
      <c r="T644" s="214"/>
      <c r="U644" s="214"/>
      <c r="V644" s="214"/>
    </row>
    <row r="645" spans="1:22" x14ac:dyDescent="0.2">
      <c r="A645" s="214"/>
      <c r="B645" s="214"/>
      <c r="C645" s="217"/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4"/>
      <c r="T645" s="214"/>
      <c r="U645" s="214"/>
      <c r="V645" s="214"/>
    </row>
    <row r="646" spans="1:22" x14ac:dyDescent="0.2">
      <c r="A646" s="214"/>
      <c r="B646" s="214"/>
      <c r="C646" s="217"/>
      <c r="D646" s="214"/>
      <c r="E646" s="214"/>
      <c r="F646" s="214"/>
      <c r="G646" s="214"/>
      <c r="H646" s="214"/>
      <c r="I646" s="214"/>
      <c r="J646" s="214"/>
      <c r="K646" s="214"/>
      <c r="L646" s="214"/>
      <c r="M646" s="214"/>
      <c r="N646" s="214"/>
      <c r="O646" s="214"/>
      <c r="P646" s="214"/>
      <c r="Q646" s="214"/>
      <c r="R646" s="214"/>
      <c r="S646" s="214"/>
      <c r="T646" s="214"/>
      <c r="U646" s="214"/>
      <c r="V646" s="214"/>
    </row>
    <row r="647" spans="1:22" x14ac:dyDescent="0.2">
      <c r="A647" s="214"/>
      <c r="B647" s="214"/>
      <c r="C647" s="217"/>
      <c r="D647" s="214"/>
      <c r="E647" s="214"/>
      <c r="F647" s="214"/>
      <c r="G647" s="214"/>
      <c r="H647" s="214"/>
      <c r="I647" s="214"/>
      <c r="J647" s="214"/>
      <c r="K647" s="214"/>
      <c r="L647" s="214"/>
      <c r="M647" s="214"/>
      <c r="N647" s="214"/>
      <c r="O647" s="214"/>
      <c r="P647" s="214"/>
      <c r="Q647" s="214"/>
      <c r="R647" s="214"/>
      <c r="S647" s="214"/>
      <c r="T647" s="214"/>
      <c r="U647" s="214"/>
      <c r="V647" s="214"/>
    </row>
    <row r="648" spans="1:22" x14ac:dyDescent="0.2">
      <c r="A648" s="214"/>
      <c r="B648" s="214"/>
      <c r="C648" s="217"/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4"/>
      <c r="T648" s="214"/>
      <c r="U648" s="214"/>
      <c r="V648" s="214"/>
    </row>
    <row r="649" spans="1:22" x14ac:dyDescent="0.2">
      <c r="A649" s="214"/>
      <c r="B649" s="214"/>
      <c r="C649" s="217"/>
      <c r="D649" s="214"/>
      <c r="E649" s="214"/>
      <c r="F649" s="214"/>
      <c r="G649" s="214"/>
      <c r="H649" s="214"/>
      <c r="I649" s="214"/>
      <c r="J649" s="214"/>
      <c r="K649" s="214"/>
      <c r="L649" s="214"/>
      <c r="M649" s="214"/>
      <c r="N649" s="214"/>
      <c r="O649" s="214"/>
      <c r="P649" s="214"/>
      <c r="Q649" s="214"/>
      <c r="R649" s="214"/>
      <c r="S649" s="214"/>
      <c r="T649" s="214"/>
      <c r="U649" s="214"/>
      <c r="V649" s="214"/>
    </row>
    <row r="650" spans="1:22" x14ac:dyDescent="0.2">
      <c r="A650" s="214"/>
      <c r="B650" s="214"/>
      <c r="C650" s="217"/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</row>
    <row r="651" spans="1:22" x14ac:dyDescent="0.2">
      <c r="A651" s="214"/>
      <c r="B651" s="214"/>
      <c r="C651" s="217"/>
      <c r="D651" s="214"/>
      <c r="E651" s="214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</row>
    <row r="652" spans="1:22" x14ac:dyDescent="0.2">
      <c r="A652" s="214"/>
      <c r="B652" s="214"/>
      <c r="C652" s="217"/>
      <c r="D652" s="214"/>
      <c r="E652" s="214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</row>
    <row r="653" spans="1:22" x14ac:dyDescent="0.2">
      <c r="A653" s="214"/>
      <c r="B653" s="214"/>
      <c r="C653" s="217"/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</row>
    <row r="654" spans="1:22" x14ac:dyDescent="0.2">
      <c r="A654" s="214"/>
      <c r="B654" s="214"/>
      <c r="C654" s="217"/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</row>
    <row r="655" spans="1:22" x14ac:dyDescent="0.2">
      <c r="A655" s="214"/>
      <c r="B655" s="214"/>
      <c r="C655" s="217"/>
      <c r="D655" s="214"/>
      <c r="E655" s="214"/>
      <c r="F655" s="214"/>
      <c r="G655" s="214"/>
      <c r="H655" s="214"/>
      <c r="I655" s="214"/>
      <c r="J655" s="214"/>
      <c r="K655" s="214"/>
      <c r="L655" s="214"/>
      <c r="M655" s="214"/>
      <c r="N655" s="214"/>
      <c r="O655" s="214"/>
      <c r="P655" s="214"/>
      <c r="Q655" s="214"/>
      <c r="R655" s="214"/>
      <c r="S655" s="214"/>
      <c r="T655" s="214"/>
      <c r="U655" s="214"/>
      <c r="V655" s="214"/>
    </row>
    <row r="656" spans="1:22" x14ac:dyDescent="0.2">
      <c r="A656" s="214"/>
      <c r="B656" s="214"/>
      <c r="C656" s="217"/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4"/>
      <c r="O656" s="214"/>
      <c r="P656" s="214"/>
      <c r="Q656" s="214"/>
      <c r="R656" s="214"/>
      <c r="S656" s="214"/>
      <c r="T656" s="214"/>
      <c r="U656" s="214"/>
      <c r="V656" s="214"/>
    </row>
    <row r="657" spans="1:22" x14ac:dyDescent="0.2">
      <c r="A657" s="214"/>
      <c r="B657" s="214"/>
      <c r="C657" s="217"/>
      <c r="D657" s="214"/>
      <c r="E657" s="214"/>
      <c r="F657" s="214"/>
      <c r="G657" s="214"/>
      <c r="H657" s="214"/>
      <c r="I657" s="214"/>
      <c r="J657" s="214"/>
      <c r="K657" s="214"/>
      <c r="L657" s="214"/>
      <c r="M657" s="214"/>
      <c r="N657" s="214"/>
      <c r="O657" s="214"/>
      <c r="P657" s="214"/>
      <c r="Q657" s="214"/>
      <c r="R657" s="214"/>
      <c r="S657" s="214"/>
      <c r="T657" s="214"/>
      <c r="U657" s="214"/>
      <c r="V657" s="214"/>
    </row>
    <row r="658" spans="1:22" x14ac:dyDescent="0.2">
      <c r="A658" s="214"/>
      <c r="B658" s="214"/>
      <c r="C658" s="217"/>
      <c r="D658" s="214"/>
      <c r="E658" s="214"/>
      <c r="F658" s="214"/>
      <c r="G658" s="214"/>
      <c r="H658" s="214"/>
      <c r="I658" s="214"/>
      <c r="J658" s="214"/>
      <c r="K658" s="214"/>
      <c r="L658" s="214"/>
      <c r="M658" s="214"/>
      <c r="N658" s="214"/>
      <c r="O658" s="214"/>
      <c r="P658" s="214"/>
      <c r="Q658" s="214"/>
      <c r="R658" s="214"/>
      <c r="S658" s="214"/>
      <c r="T658" s="214"/>
      <c r="U658" s="214"/>
      <c r="V658" s="214"/>
    </row>
    <row r="659" spans="1:22" x14ac:dyDescent="0.2">
      <c r="A659" s="214"/>
      <c r="B659" s="214"/>
      <c r="C659" s="217"/>
      <c r="D659" s="214"/>
      <c r="E659" s="214"/>
      <c r="F659" s="214"/>
      <c r="G659" s="214"/>
      <c r="H659" s="214"/>
      <c r="I659" s="214"/>
      <c r="J659" s="214"/>
      <c r="K659" s="214"/>
      <c r="L659" s="214"/>
      <c r="M659" s="214"/>
      <c r="N659" s="214"/>
      <c r="O659" s="214"/>
      <c r="P659" s="214"/>
      <c r="Q659" s="214"/>
      <c r="R659" s="214"/>
      <c r="S659" s="214"/>
      <c r="T659" s="214"/>
      <c r="U659" s="214"/>
      <c r="V659" s="214"/>
    </row>
    <row r="660" spans="1:22" x14ac:dyDescent="0.2">
      <c r="A660" s="214"/>
      <c r="B660" s="214"/>
      <c r="C660" s="217"/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4"/>
      <c r="O660" s="214"/>
      <c r="P660" s="214"/>
      <c r="Q660" s="214"/>
      <c r="R660" s="214"/>
      <c r="S660" s="214"/>
      <c r="T660" s="214"/>
      <c r="U660" s="214"/>
      <c r="V660" s="214"/>
    </row>
    <row r="661" spans="1:22" x14ac:dyDescent="0.2">
      <c r="A661" s="214"/>
      <c r="B661" s="214"/>
      <c r="C661" s="217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</row>
    <row r="662" spans="1:22" x14ac:dyDescent="0.2">
      <c r="A662" s="214"/>
      <c r="B662" s="214"/>
      <c r="C662" s="217"/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4"/>
      <c r="T662" s="214"/>
      <c r="U662" s="214"/>
      <c r="V662" s="214"/>
    </row>
    <row r="663" spans="1:22" x14ac:dyDescent="0.2">
      <c r="A663" s="214"/>
      <c r="B663" s="214"/>
      <c r="C663" s="217"/>
      <c r="D663" s="214"/>
      <c r="E663" s="214"/>
      <c r="F663" s="214"/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/>
      <c r="R663" s="214"/>
      <c r="S663" s="214"/>
      <c r="T663" s="214"/>
      <c r="U663" s="214"/>
      <c r="V663" s="214"/>
    </row>
    <row r="664" spans="1:22" x14ac:dyDescent="0.2">
      <c r="A664" s="214"/>
      <c r="B664" s="214"/>
      <c r="C664" s="217"/>
      <c r="D664" s="214"/>
      <c r="E664" s="214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</row>
    <row r="665" spans="1:22" x14ac:dyDescent="0.2">
      <c r="A665" s="214"/>
      <c r="B665" s="214"/>
      <c r="C665" s="217"/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</row>
    <row r="666" spans="1:22" x14ac:dyDescent="0.2">
      <c r="A666" s="214"/>
      <c r="B666" s="214"/>
      <c r="C666" s="217"/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</row>
    <row r="667" spans="1:22" x14ac:dyDescent="0.2">
      <c r="A667" s="214"/>
      <c r="B667" s="214"/>
      <c r="C667" s="217"/>
      <c r="D667" s="214"/>
      <c r="E667" s="214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</row>
    <row r="668" spans="1:22" x14ac:dyDescent="0.2">
      <c r="A668" s="214"/>
      <c r="B668" s="214"/>
      <c r="C668" s="217"/>
      <c r="D668" s="214"/>
      <c r="E668" s="214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</row>
    <row r="669" spans="1:22" x14ac:dyDescent="0.2">
      <c r="A669" s="214"/>
      <c r="B669" s="214"/>
      <c r="C669" s="217"/>
      <c r="D669" s="214"/>
      <c r="E669" s="214"/>
      <c r="F669" s="214"/>
      <c r="G669" s="214"/>
      <c r="H669" s="214"/>
      <c r="I669" s="214"/>
      <c r="J669" s="214"/>
      <c r="K669" s="214"/>
      <c r="L669" s="214"/>
      <c r="M669" s="214"/>
      <c r="N669" s="214"/>
      <c r="O669" s="214"/>
      <c r="P669" s="214"/>
      <c r="Q669" s="214"/>
      <c r="R669" s="214"/>
      <c r="S669" s="214"/>
      <c r="T669" s="214"/>
      <c r="U669" s="214"/>
      <c r="V669" s="214"/>
    </row>
    <row r="670" spans="1:22" x14ac:dyDescent="0.2">
      <c r="A670" s="214"/>
      <c r="B670" s="214"/>
      <c r="C670" s="217"/>
      <c r="D670" s="214"/>
      <c r="E670" s="214"/>
      <c r="F670" s="214"/>
      <c r="G670" s="214"/>
      <c r="H670" s="214"/>
      <c r="I670" s="214"/>
      <c r="J670" s="214"/>
      <c r="K670" s="214"/>
      <c r="L670" s="214"/>
      <c r="M670" s="214"/>
      <c r="N670" s="214"/>
      <c r="O670" s="214"/>
      <c r="P670" s="214"/>
      <c r="Q670" s="214"/>
      <c r="R670" s="214"/>
      <c r="S670" s="214"/>
      <c r="T670" s="214"/>
      <c r="U670" s="214"/>
      <c r="V670" s="214"/>
    </row>
    <row r="671" spans="1:22" x14ac:dyDescent="0.2">
      <c r="A671" s="214"/>
      <c r="B671" s="214"/>
      <c r="C671" s="217"/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4"/>
      <c r="T671" s="214"/>
      <c r="U671" s="214"/>
      <c r="V671" s="214"/>
    </row>
    <row r="672" spans="1:22" x14ac:dyDescent="0.2">
      <c r="A672" s="214"/>
      <c r="B672" s="214"/>
      <c r="C672" s="217"/>
      <c r="D672" s="214"/>
      <c r="E672" s="214"/>
      <c r="F672" s="214"/>
      <c r="G672" s="214"/>
      <c r="H672" s="214"/>
      <c r="I672" s="214"/>
      <c r="J672" s="214"/>
      <c r="K672" s="214"/>
      <c r="L672" s="214"/>
      <c r="M672" s="214"/>
      <c r="N672" s="214"/>
      <c r="O672" s="214"/>
      <c r="P672" s="214"/>
      <c r="Q672" s="214"/>
      <c r="R672" s="214"/>
      <c r="S672" s="214"/>
      <c r="T672" s="214"/>
      <c r="U672" s="214"/>
      <c r="V672" s="214"/>
    </row>
    <row r="673" spans="1:22" x14ac:dyDescent="0.2">
      <c r="A673" s="214"/>
      <c r="B673" s="214"/>
      <c r="C673" s="217"/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4"/>
      <c r="T673" s="214"/>
      <c r="U673" s="214"/>
      <c r="V673" s="214"/>
    </row>
    <row r="674" spans="1:22" x14ac:dyDescent="0.2">
      <c r="A674" s="214"/>
      <c r="B674" s="214"/>
      <c r="C674" s="217"/>
      <c r="D674" s="214"/>
      <c r="E674" s="214"/>
      <c r="F674" s="214"/>
      <c r="G674" s="214"/>
      <c r="H674" s="214"/>
      <c r="I674" s="214"/>
      <c r="J674" s="214"/>
      <c r="K674" s="214"/>
      <c r="L674" s="214"/>
      <c r="M674" s="214"/>
      <c r="N674" s="214"/>
      <c r="O674" s="214"/>
      <c r="P674" s="214"/>
      <c r="Q674" s="214"/>
      <c r="R674" s="214"/>
      <c r="S674" s="214"/>
      <c r="T674" s="214"/>
      <c r="U674" s="214"/>
      <c r="V674" s="214"/>
    </row>
    <row r="675" spans="1:22" x14ac:dyDescent="0.2">
      <c r="A675" s="214"/>
      <c r="B675" s="214"/>
      <c r="C675" s="217"/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4"/>
      <c r="T675" s="214"/>
      <c r="U675" s="214"/>
      <c r="V675" s="214"/>
    </row>
    <row r="676" spans="1:22" x14ac:dyDescent="0.2">
      <c r="A676" s="214"/>
      <c r="B676" s="214"/>
      <c r="C676" s="217"/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4"/>
      <c r="T676" s="214"/>
      <c r="U676" s="214"/>
      <c r="V676" s="214"/>
    </row>
    <row r="677" spans="1:22" x14ac:dyDescent="0.2">
      <c r="A677" s="214"/>
      <c r="B677" s="214"/>
      <c r="C677" s="217"/>
      <c r="D677" s="214"/>
      <c r="E677" s="214"/>
      <c r="F677" s="214"/>
      <c r="G677" s="214"/>
      <c r="H677" s="214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4"/>
      <c r="T677" s="214"/>
      <c r="U677" s="214"/>
      <c r="V677" s="214"/>
    </row>
    <row r="678" spans="1:22" x14ac:dyDescent="0.2">
      <c r="A678" s="214"/>
      <c r="B678" s="214"/>
      <c r="C678" s="217"/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4"/>
      <c r="T678" s="214"/>
      <c r="U678" s="214"/>
      <c r="V678" s="214"/>
    </row>
    <row r="679" spans="1:22" x14ac:dyDescent="0.2">
      <c r="A679" s="214"/>
      <c r="B679" s="214"/>
      <c r="C679" s="217"/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4"/>
      <c r="T679" s="214"/>
      <c r="U679" s="214"/>
      <c r="V679" s="214"/>
    </row>
    <row r="680" spans="1:22" x14ac:dyDescent="0.2">
      <c r="A680" s="214"/>
      <c r="B680" s="214"/>
      <c r="C680" s="217"/>
      <c r="D680" s="214"/>
      <c r="E680" s="214"/>
      <c r="F680" s="214"/>
      <c r="G680" s="214"/>
      <c r="H680" s="214"/>
      <c r="I680" s="214"/>
      <c r="J680" s="214"/>
      <c r="K680" s="214"/>
      <c r="L680" s="214"/>
      <c r="M680" s="214"/>
      <c r="N680" s="214"/>
      <c r="O680" s="214"/>
      <c r="P680" s="214"/>
      <c r="Q680" s="214"/>
      <c r="R680" s="214"/>
      <c r="S680" s="214"/>
      <c r="T680" s="214"/>
      <c r="U680" s="214"/>
      <c r="V680" s="214"/>
    </row>
    <row r="681" spans="1:22" x14ac:dyDescent="0.2">
      <c r="A681" s="214"/>
      <c r="B681" s="214"/>
      <c r="C681" s="217"/>
      <c r="D681" s="214"/>
      <c r="E681" s="214"/>
      <c r="F681" s="214"/>
      <c r="G681" s="214"/>
      <c r="H681" s="214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4"/>
      <c r="T681" s="214"/>
      <c r="U681" s="214"/>
      <c r="V681" s="214"/>
    </row>
    <row r="682" spans="1:22" x14ac:dyDescent="0.2">
      <c r="A682" s="214"/>
      <c r="B682" s="214"/>
      <c r="C682" s="217"/>
      <c r="D682" s="214"/>
      <c r="E682" s="214"/>
      <c r="F682" s="214"/>
      <c r="G682" s="214"/>
      <c r="H682" s="214"/>
      <c r="I682" s="214"/>
      <c r="J682" s="214"/>
      <c r="K682" s="214"/>
      <c r="L682" s="214"/>
      <c r="M682" s="214"/>
      <c r="N682" s="214"/>
      <c r="O682" s="214"/>
      <c r="P682" s="214"/>
      <c r="Q682" s="214"/>
      <c r="R682" s="214"/>
      <c r="S682" s="214"/>
      <c r="T682" s="214"/>
      <c r="U682" s="214"/>
      <c r="V682" s="214"/>
    </row>
    <row r="683" spans="1:22" x14ac:dyDescent="0.2">
      <c r="A683" s="214"/>
      <c r="B683" s="214"/>
      <c r="C683" s="217"/>
      <c r="D683" s="214"/>
      <c r="E683" s="214"/>
      <c r="F683" s="214"/>
      <c r="G683" s="214"/>
      <c r="H683" s="214"/>
      <c r="I683" s="214"/>
      <c r="J683" s="214"/>
      <c r="K683" s="214"/>
      <c r="L683" s="214"/>
      <c r="M683" s="214"/>
      <c r="N683" s="214"/>
      <c r="O683" s="214"/>
      <c r="P683" s="214"/>
      <c r="Q683" s="214"/>
      <c r="R683" s="214"/>
      <c r="S683" s="214"/>
      <c r="T683" s="214"/>
      <c r="U683" s="214"/>
      <c r="V683" s="214"/>
    </row>
    <row r="684" spans="1:22" x14ac:dyDescent="0.2">
      <c r="A684" s="214"/>
      <c r="B684" s="214"/>
      <c r="C684" s="217"/>
      <c r="D684" s="214"/>
      <c r="E684" s="214"/>
      <c r="F684" s="214"/>
      <c r="G684" s="214"/>
      <c r="H684" s="214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4"/>
      <c r="T684" s="214"/>
      <c r="U684" s="214"/>
      <c r="V684" s="214"/>
    </row>
    <row r="685" spans="1:22" x14ac:dyDescent="0.2">
      <c r="A685" s="214"/>
      <c r="B685" s="214"/>
      <c r="C685" s="217"/>
      <c r="D685" s="214"/>
      <c r="E685" s="214"/>
      <c r="F685" s="214"/>
      <c r="G685" s="214"/>
      <c r="H685" s="214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4"/>
      <c r="T685" s="214"/>
      <c r="U685" s="214"/>
      <c r="V685" s="214"/>
    </row>
    <row r="686" spans="1:22" x14ac:dyDescent="0.2">
      <c r="A686" s="214"/>
      <c r="B686" s="214"/>
      <c r="C686" s="217"/>
      <c r="D686" s="214"/>
      <c r="E686" s="214"/>
      <c r="F686" s="214"/>
      <c r="G686" s="214"/>
      <c r="H686" s="214"/>
      <c r="I686" s="214"/>
      <c r="J686" s="214"/>
      <c r="K686" s="214"/>
      <c r="L686" s="214"/>
      <c r="M686" s="214"/>
      <c r="N686" s="214"/>
      <c r="O686" s="214"/>
      <c r="P686" s="214"/>
      <c r="Q686" s="214"/>
      <c r="R686" s="214"/>
      <c r="S686" s="214"/>
      <c r="T686" s="214"/>
      <c r="U686" s="214"/>
      <c r="V686" s="214"/>
    </row>
    <row r="687" spans="1:22" x14ac:dyDescent="0.2">
      <c r="A687" s="214"/>
      <c r="B687" s="214"/>
      <c r="C687" s="217"/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4"/>
      <c r="T687" s="214"/>
      <c r="U687" s="214"/>
      <c r="V687" s="214"/>
    </row>
    <row r="688" spans="1:22" x14ac:dyDescent="0.2">
      <c r="A688" s="214"/>
      <c r="B688" s="214"/>
      <c r="C688" s="217"/>
      <c r="D688" s="214"/>
      <c r="E688" s="214"/>
      <c r="F688" s="214"/>
      <c r="G688" s="214"/>
      <c r="H688" s="214"/>
      <c r="I688" s="214"/>
      <c r="J688" s="214"/>
      <c r="K688" s="214"/>
      <c r="L688" s="214"/>
      <c r="M688" s="214"/>
      <c r="N688" s="214"/>
      <c r="O688" s="214"/>
      <c r="P688" s="214"/>
      <c r="Q688" s="214"/>
      <c r="R688" s="214"/>
      <c r="S688" s="214"/>
      <c r="T688" s="214"/>
      <c r="U688" s="214"/>
      <c r="V688" s="214"/>
    </row>
    <row r="689" spans="1:22" x14ac:dyDescent="0.2">
      <c r="A689" s="214"/>
      <c r="B689" s="214"/>
      <c r="C689" s="217"/>
      <c r="D689" s="214"/>
      <c r="E689" s="214"/>
      <c r="F689" s="214"/>
      <c r="G689" s="214"/>
      <c r="H689" s="214"/>
      <c r="I689" s="214"/>
      <c r="J689" s="214"/>
      <c r="K689" s="214"/>
      <c r="L689" s="214"/>
      <c r="M689" s="214"/>
      <c r="N689" s="214"/>
      <c r="O689" s="214"/>
      <c r="P689" s="214"/>
      <c r="Q689" s="214"/>
      <c r="R689" s="214"/>
      <c r="S689" s="214"/>
      <c r="T689" s="214"/>
      <c r="U689" s="214"/>
      <c r="V689" s="214"/>
    </row>
    <row r="690" spans="1:22" x14ac:dyDescent="0.2">
      <c r="A690" s="214"/>
      <c r="B690" s="214"/>
      <c r="C690" s="217"/>
      <c r="D690" s="214"/>
      <c r="E690" s="214"/>
      <c r="F690" s="214"/>
      <c r="G690" s="214"/>
      <c r="H690" s="214"/>
      <c r="I690" s="214"/>
      <c r="J690" s="214"/>
      <c r="K690" s="214"/>
      <c r="L690" s="214"/>
      <c r="M690" s="214"/>
      <c r="N690" s="214"/>
      <c r="O690" s="214"/>
      <c r="P690" s="214"/>
      <c r="Q690" s="214"/>
      <c r="R690" s="214"/>
      <c r="S690" s="214"/>
      <c r="T690" s="214"/>
      <c r="U690" s="214"/>
      <c r="V690" s="214"/>
    </row>
    <row r="691" spans="1:22" x14ac:dyDescent="0.2">
      <c r="A691" s="214"/>
      <c r="B691" s="214"/>
      <c r="C691" s="217"/>
      <c r="D691" s="214"/>
      <c r="E691" s="214"/>
      <c r="F691" s="214"/>
      <c r="G691" s="214"/>
      <c r="H691" s="214"/>
      <c r="I691" s="214"/>
      <c r="J691" s="214"/>
      <c r="K691" s="214"/>
      <c r="L691" s="214"/>
      <c r="M691" s="214"/>
      <c r="N691" s="214"/>
      <c r="O691" s="214"/>
      <c r="P691" s="214"/>
      <c r="Q691" s="214"/>
      <c r="R691" s="214"/>
      <c r="S691" s="214"/>
      <c r="T691" s="214"/>
      <c r="U691" s="214"/>
      <c r="V691" s="214"/>
    </row>
    <row r="692" spans="1:22" x14ac:dyDescent="0.2">
      <c r="A692" s="214"/>
      <c r="B692" s="214"/>
      <c r="C692" s="217"/>
      <c r="D692" s="214"/>
      <c r="E692" s="214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</row>
    <row r="693" spans="1:22" x14ac:dyDescent="0.2">
      <c r="A693" s="214"/>
      <c r="B693" s="214"/>
      <c r="C693" s="217"/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</row>
    <row r="694" spans="1:22" x14ac:dyDescent="0.2">
      <c r="A694" s="214"/>
      <c r="B694" s="214"/>
      <c r="C694" s="217"/>
      <c r="D694" s="214"/>
      <c r="E694" s="214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</row>
    <row r="695" spans="1:22" x14ac:dyDescent="0.2">
      <c r="A695" s="214"/>
      <c r="B695" s="214"/>
      <c r="C695" s="217"/>
      <c r="D695" s="214"/>
      <c r="E695" s="214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</row>
    <row r="696" spans="1:22" x14ac:dyDescent="0.2">
      <c r="A696" s="214"/>
      <c r="B696" s="214"/>
      <c r="C696" s="217"/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</row>
    <row r="697" spans="1:22" x14ac:dyDescent="0.2">
      <c r="A697" s="214"/>
      <c r="B697" s="214"/>
      <c r="C697" s="217"/>
      <c r="D697" s="214"/>
      <c r="E697" s="214"/>
      <c r="F697" s="214"/>
      <c r="G697" s="214"/>
      <c r="H697" s="214"/>
      <c r="I697" s="214"/>
      <c r="J697" s="214"/>
      <c r="K697" s="214"/>
      <c r="L697" s="214"/>
      <c r="M697" s="214"/>
      <c r="N697" s="214"/>
      <c r="O697" s="214"/>
      <c r="P697" s="214"/>
      <c r="Q697" s="214"/>
      <c r="R697" s="214"/>
      <c r="S697" s="214"/>
      <c r="T697" s="214"/>
      <c r="U697" s="214"/>
      <c r="V697" s="214"/>
    </row>
    <row r="698" spans="1:22" x14ac:dyDescent="0.2">
      <c r="A698" s="214"/>
      <c r="B698" s="214"/>
      <c r="C698" s="217"/>
      <c r="D698" s="214"/>
      <c r="E698" s="214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4"/>
      <c r="T698" s="214"/>
      <c r="U698" s="214"/>
      <c r="V698" s="214"/>
    </row>
    <row r="699" spans="1:22" x14ac:dyDescent="0.2">
      <c r="A699" s="214"/>
      <c r="B699" s="214"/>
      <c r="C699" s="217"/>
      <c r="D699" s="214"/>
      <c r="E699" s="214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</row>
    <row r="700" spans="1:22" x14ac:dyDescent="0.2">
      <c r="A700" s="214"/>
      <c r="B700" s="214"/>
      <c r="C700" s="217"/>
      <c r="D700" s="214"/>
      <c r="E700" s="214"/>
      <c r="F700" s="214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</row>
    <row r="701" spans="1:22" x14ac:dyDescent="0.2">
      <c r="A701" s="214"/>
      <c r="B701" s="214"/>
      <c r="C701" s="217"/>
      <c r="D701" s="214"/>
      <c r="E701" s="214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</row>
    <row r="702" spans="1:22" x14ac:dyDescent="0.2">
      <c r="A702" s="214"/>
      <c r="B702" s="214"/>
      <c r="C702" s="217"/>
      <c r="D702" s="214"/>
      <c r="E702" s="214"/>
      <c r="F702" s="214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</row>
    <row r="703" spans="1:22" x14ac:dyDescent="0.2">
      <c r="A703" s="214"/>
      <c r="B703" s="214"/>
      <c r="C703" s="217"/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</row>
    <row r="704" spans="1:22" x14ac:dyDescent="0.2">
      <c r="A704" s="214"/>
      <c r="B704" s="214"/>
      <c r="C704" s="217"/>
      <c r="D704" s="214"/>
      <c r="E704" s="214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</row>
    <row r="705" spans="1:22" x14ac:dyDescent="0.2">
      <c r="A705" s="214"/>
      <c r="B705" s="214"/>
      <c r="C705" s="217"/>
      <c r="D705" s="214"/>
      <c r="E705" s="214"/>
      <c r="F705" s="214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</row>
    <row r="706" spans="1:22" x14ac:dyDescent="0.2">
      <c r="A706" s="214"/>
      <c r="B706" s="214"/>
      <c r="C706" s="217"/>
      <c r="D706" s="214"/>
      <c r="E706" s="214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</row>
    <row r="707" spans="1:22" x14ac:dyDescent="0.2">
      <c r="A707" s="214"/>
      <c r="B707" s="214"/>
      <c r="C707" s="217"/>
      <c r="D707" s="214"/>
      <c r="E707" s="214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</row>
    <row r="708" spans="1:22" x14ac:dyDescent="0.2">
      <c r="A708" s="214"/>
      <c r="B708" s="214"/>
      <c r="C708" s="217"/>
      <c r="D708" s="214"/>
      <c r="E708" s="214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</row>
    <row r="709" spans="1:22" x14ac:dyDescent="0.2">
      <c r="A709" s="214"/>
      <c r="B709" s="214"/>
      <c r="C709" s="217"/>
      <c r="D709" s="214"/>
      <c r="E709" s="214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</row>
    <row r="710" spans="1:22" x14ac:dyDescent="0.2">
      <c r="A710" s="214"/>
      <c r="B710" s="214"/>
      <c r="C710" s="217"/>
      <c r="D710" s="214"/>
      <c r="E710" s="214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</row>
    <row r="711" spans="1:22" x14ac:dyDescent="0.2">
      <c r="A711" s="214"/>
      <c r="B711" s="214"/>
      <c r="C711" s="217"/>
      <c r="D711" s="214"/>
      <c r="E711" s="214"/>
      <c r="F711" s="214"/>
      <c r="G711" s="214"/>
      <c r="H711" s="214"/>
      <c r="I711" s="214"/>
      <c r="J711" s="214"/>
      <c r="K711" s="214"/>
      <c r="L711" s="214"/>
      <c r="M711" s="214"/>
      <c r="N711" s="214"/>
      <c r="O711" s="214"/>
      <c r="P711" s="214"/>
      <c r="Q711" s="214"/>
      <c r="R711" s="214"/>
      <c r="S711" s="214"/>
      <c r="T711" s="214"/>
      <c r="U711" s="214"/>
      <c r="V711" s="214"/>
    </row>
    <row r="712" spans="1:22" x14ac:dyDescent="0.2">
      <c r="A712" s="214"/>
      <c r="B712" s="214"/>
      <c r="C712" s="217"/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4"/>
      <c r="T712" s="214"/>
      <c r="U712" s="214"/>
      <c r="V712" s="214"/>
    </row>
    <row r="713" spans="1:22" x14ac:dyDescent="0.2">
      <c r="A713" s="214"/>
      <c r="B713" s="214"/>
      <c r="C713" s="217"/>
      <c r="D713" s="214"/>
      <c r="E713" s="214"/>
      <c r="F713" s="214"/>
      <c r="G713" s="214"/>
      <c r="H713" s="214"/>
      <c r="I713" s="214"/>
      <c r="J713" s="214"/>
      <c r="K713" s="214"/>
      <c r="L713" s="214"/>
      <c r="M713" s="214"/>
      <c r="N713" s="214"/>
      <c r="O713" s="214"/>
      <c r="P713" s="214"/>
      <c r="Q713" s="214"/>
      <c r="R713" s="214"/>
      <c r="S713" s="214"/>
      <c r="T713" s="214"/>
      <c r="U713" s="214"/>
      <c r="V713" s="214"/>
    </row>
    <row r="714" spans="1:22" x14ac:dyDescent="0.2">
      <c r="A714" s="214"/>
      <c r="B714" s="214"/>
      <c r="C714" s="217"/>
      <c r="D714" s="214"/>
      <c r="E714" s="214"/>
      <c r="F714" s="214"/>
      <c r="G714" s="214"/>
      <c r="H714" s="214"/>
      <c r="I714" s="214"/>
      <c r="J714" s="214"/>
      <c r="K714" s="214"/>
      <c r="L714" s="214"/>
      <c r="M714" s="214"/>
      <c r="N714" s="214"/>
      <c r="O714" s="214"/>
      <c r="P714" s="214"/>
      <c r="Q714" s="214"/>
      <c r="R714" s="214"/>
      <c r="S714" s="214"/>
      <c r="T714" s="214"/>
      <c r="U714" s="214"/>
      <c r="V714" s="214"/>
    </row>
    <row r="715" spans="1:22" x14ac:dyDescent="0.2">
      <c r="A715" s="214"/>
      <c r="B715" s="214"/>
      <c r="C715" s="217"/>
      <c r="D715" s="214"/>
      <c r="E715" s="214"/>
      <c r="F715" s="214"/>
      <c r="G715" s="214"/>
      <c r="H715" s="214"/>
      <c r="I715" s="214"/>
      <c r="J715" s="214"/>
      <c r="K715" s="214"/>
      <c r="L715" s="214"/>
      <c r="M715" s="214"/>
      <c r="N715" s="214"/>
      <c r="O715" s="214"/>
      <c r="P715" s="214"/>
      <c r="Q715" s="214"/>
      <c r="R715" s="214"/>
      <c r="S715" s="214"/>
      <c r="T715" s="214"/>
      <c r="U715" s="214"/>
      <c r="V715" s="214"/>
    </row>
    <row r="716" spans="1:22" x14ac:dyDescent="0.2">
      <c r="A716" s="214"/>
      <c r="B716" s="214"/>
      <c r="C716" s="217"/>
      <c r="D716" s="214"/>
      <c r="E716" s="214"/>
      <c r="F716" s="214"/>
      <c r="G716" s="214"/>
      <c r="H716" s="214"/>
      <c r="I716" s="214"/>
      <c r="J716" s="214"/>
      <c r="K716" s="214"/>
      <c r="L716" s="214"/>
      <c r="M716" s="214"/>
      <c r="N716" s="214"/>
      <c r="O716" s="214"/>
      <c r="P716" s="214"/>
      <c r="Q716" s="214"/>
      <c r="R716" s="214"/>
      <c r="S716" s="214"/>
      <c r="T716" s="214"/>
      <c r="U716" s="214"/>
      <c r="V716" s="214"/>
    </row>
    <row r="717" spans="1:22" x14ac:dyDescent="0.2">
      <c r="A717" s="214"/>
      <c r="B717" s="214"/>
      <c r="C717" s="217"/>
      <c r="D717" s="214"/>
      <c r="E717" s="214"/>
      <c r="F717" s="214"/>
      <c r="G717" s="214"/>
      <c r="H717" s="214"/>
      <c r="I717" s="214"/>
      <c r="J717" s="214"/>
      <c r="K717" s="214"/>
      <c r="L717" s="214"/>
      <c r="M717" s="214"/>
      <c r="N717" s="214"/>
      <c r="O717" s="214"/>
      <c r="P717" s="214"/>
      <c r="Q717" s="214"/>
      <c r="R717" s="214"/>
      <c r="S717" s="214"/>
      <c r="T717" s="214"/>
      <c r="U717" s="214"/>
      <c r="V717" s="214"/>
    </row>
    <row r="718" spans="1:22" x14ac:dyDescent="0.2">
      <c r="A718" s="214"/>
      <c r="B718" s="214"/>
      <c r="C718" s="217"/>
      <c r="D718" s="214"/>
      <c r="E718" s="214"/>
      <c r="F718" s="214"/>
      <c r="G718" s="214"/>
      <c r="H718" s="214"/>
      <c r="I718" s="214"/>
      <c r="J718" s="214"/>
      <c r="K718" s="214"/>
      <c r="L718" s="214"/>
      <c r="M718" s="214"/>
      <c r="N718" s="214"/>
      <c r="O718" s="214"/>
      <c r="P718" s="214"/>
      <c r="Q718" s="214"/>
      <c r="R718" s="214"/>
      <c r="S718" s="214"/>
      <c r="T718" s="214"/>
      <c r="U718" s="214"/>
      <c r="V718" s="214"/>
    </row>
    <row r="719" spans="1:22" x14ac:dyDescent="0.2">
      <c r="A719" s="214"/>
      <c r="B719" s="214"/>
      <c r="C719" s="217"/>
      <c r="D719" s="214"/>
      <c r="E719" s="214"/>
      <c r="F719" s="214"/>
      <c r="G719" s="214"/>
      <c r="H719" s="214"/>
      <c r="I719" s="214"/>
      <c r="J719" s="214"/>
      <c r="K719" s="214"/>
      <c r="L719" s="214"/>
      <c r="M719" s="214"/>
      <c r="N719" s="214"/>
      <c r="O719" s="214"/>
      <c r="P719" s="214"/>
      <c r="Q719" s="214"/>
      <c r="R719" s="214"/>
      <c r="S719" s="214"/>
      <c r="T719" s="214"/>
      <c r="U719" s="214"/>
      <c r="V719" s="214"/>
    </row>
    <row r="720" spans="1:22" x14ac:dyDescent="0.2">
      <c r="A720" s="214"/>
      <c r="B720" s="214"/>
      <c r="C720" s="217"/>
      <c r="D720" s="214"/>
      <c r="E720" s="214"/>
      <c r="F720" s="214"/>
      <c r="G720" s="214"/>
      <c r="H720" s="214"/>
      <c r="I720" s="214"/>
      <c r="J720" s="214"/>
      <c r="K720" s="214"/>
      <c r="L720" s="214"/>
      <c r="M720" s="214"/>
      <c r="N720" s="214"/>
      <c r="O720" s="214"/>
      <c r="P720" s="214"/>
      <c r="Q720" s="214"/>
      <c r="R720" s="214"/>
      <c r="S720" s="214"/>
      <c r="T720" s="214"/>
      <c r="U720" s="214"/>
      <c r="V720" s="214"/>
    </row>
    <row r="721" spans="1:22" x14ac:dyDescent="0.2">
      <c r="A721" s="214"/>
      <c r="B721" s="214"/>
      <c r="C721" s="217"/>
      <c r="D721" s="214"/>
      <c r="E721" s="214"/>
      <c r="F721" s="214"/>
      <c r="G721" s="214"/>
      <c r="H721" s="214"/>
      <c r="I721" s="214"/>
      <c r="J721" s="214"/>
      <c r="K721" s="214"/>
      <c r="L721" s="214"/>
      <c r="M721" s="214"/>
      <c r="N721" s="214"/>
      <c r="O721" s="214"/>
      <c r="P721" s="214"/>
      <c r="Q721" s="214"/>
      <c r="R721" s="214"/>
      <c r="S721" s="214"/>
      <c r="T721" s="214"/>
      <c r="U721" s="214"/>
      <c r="V721" s="214"/>
    </row>
    <row r="722" spans="1:22" x14ac:dyDescent="0.2">
      <c r="A722" s="214"/>
      <c r="B722" s="214"/>
      <c r="C722" s="217"/>
      <c r="D722" s="214"/>
      <c r="E722" s="214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4"/>
      <c r="T722" s="214"/>
      <c r="U722" s="214"/>
      <c r="V722" s="214"/>
    </row>
    <row r="723" spans="1:22" x14ac:dyDescent="0.2">
      <c r="A723" s="214"/>
      <c r="B723" s="214"/>
      <c r="C723" s="217"/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4"/>
      <c r="T723" s="214"/>
      <c r="U723" s="214"/>
      <c r="V723" s="214"/>
    </row>
    <row r="724" spans="1:22" x14ac:dyDescent="0.2">
      <c r="A724" s="214"/>
      <c r="B724" s="214"/>
      <c r="C724" s="217"/>
      <c r="D724" s="214"/>
      <c r="E724" s="214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4"/>
      <c r="T724" s="214"/>
      <c r="U724" s="214"/>
      <c r="V724" s="214"/>
    </row>
    <row r="725" spans="1:22" x14ac:dyDescent="0.2">
      <c r="A725" s="214"/>
      <c r="B725" s="214"/>
      <c r="C725" s="217"/>
      <c r="D725" s="214"/>
      <c r="E725" s="214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4"/>
      <c r="T725" s="214"/>
      <c r="U725" s="214"/>
      <c r="V725" s="214"/>
    </row>
    <row r="726" spans="1:22" x14ac:dyDescent="0.2">
      <c r="A726" s="214"/>
      <c r="B726" s="214"/>
      <c r="C726" s="217"/>
      <c r="D726" s="214"/>
      <c r="E726" s="214"/>
      <c r="F726" s="214"/>
      <c r="G726" s="214"/>
      <c r="H726" s="214"/>
      <c r="I726" s="214"/>
      <c r="J726" s="214"/>
      <c r="K726" s="214"/>
      <c r="L726" s="214"/>
      <c r="M726" s="214"/>
      <c r="N726" s="214"/>
      <c r="O726" s="214"/>
      <c r="P726" s="214"/>
      <c r="Q726" s="214"/>
      <c r="R726" s="214"/>
      <c r="S726" s="214"/>
      <c r="T726" s="214"/>
      <c r="U726" s="214"/>
      <c r="V726" s="214"/>
    </row>
    <row r="727" spans="1:22" x14ac:dyDescent="0.2">
      <c r="A727" s="214"/>
      <c r="B727" s="214"/>
      <c r="C727" s="217"/>
      <c r="D727" s="214"/>
      <c r="E727" s="214"/>
      <c r="F727" s="214"/>
      <c r="G727" s="214"/>
      <c r="H727" s="214"/>
      <c r="I727" s="214"/>
      <c r="J727" s="214"/>
      <c r="K727" s="214"/>
      <c r="L727" s="214"/>
      <c r="M727" s="214"/>
      <c r="N727" s="214"/>
      <c r="O727" s="214"/>
      <c r="P727" s="214"/>
      <c r="Q727" s="214"/>
      <c r="R727" s="214"/>
      <c r="S727" s="214"/>
      <c r="T727" s="214"/>
      <c r="U727" s="214"/>
      <c r="V727" s="214"/>
    </row>
    <row r="728" spans="1:22" x14ac:dyDescent="0.2">
      <c r="A728" s="214"/>
      <c r="B728" s="214"/>
      <c r="C728" s="217"/>
      <c r="D728" s="214"/>
      <c r="E728" s="214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4"/>
      <c r="T728" s="214"/>
      <c r="U728" s="214"/>
      <c r="V728" s="214"/>
    </row>
    <row r="729" spans="1:22" x14ac:dyDescent="0.2">
      <c r="A729" s="214"/>
      <c r="B729" s="214"/>
      <c r="C729" s="217"/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4"/>
      <c r="T729" s="214"/>
      <c r="U729" s="214"/>
      <c r="V729" s="214"/>
    </row>
    <row r="730" spans="1:22" x14ac:dyDescent="0.2">
      <c r="A730" s="214"/>
      <c r="B730" s="214"/>
      <c r="C730" s="217"/>
      <c r="D730" s="214"/>
      <c r="E730" s="214"/>
      <c r="F730" s="214"/>
      <c r="G730" s="214"/>
      <c r="H730" s="214"/>
      <c r="I730" s="214"/>
      <c r="J730" s="214"/>
      <c r="K730" s="214"/>
      <c r="L730" s="214"/>
      <c r="M730" s="214"/>
      <c r="N730" s="214"/>
      <c r="O730" s="214"/>
      <c r="P730" s="214"/>
      <c r="Q730" s="214"/>
      <c r="R730" s="214"/>
      <c r="S730" s="214"/>
      <c r="T730" s="214"/>
      <c r="U730" s="214"/>
      <c r="V730" s="214"/>
    </row>
    <row r="731" spans="1:22" x14ac:dyDescent="0.2">
      <c r="A731" s="214"/>
      <c r="B731" s="214"/>
      <c r="C731" s="217"/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4"/>
      <c r="T731" s="214"/>
      <c r="U731" s="214"/>
      <c r="V731" s="214"/>
    </row>
    <row r="732" spans="1:22" x14ac:dyDescent="0.2">
      <c r="A732" s="214"/>
      <c r="B732" s="214"/>
      <c r="C732" s="217"/>
      <c r="D732" s="214"/>
      <c r="E732" s="214"/>
      <c r="F732" s="214"/>
      <c r="G732" s="214"/>
      <c r="H732" s="214"/>
      <c r="I732" s="214"/>
      <c r="J732" s="214"/>
      <c r="K732" s="214"/>
      <c r="L732" s="214"/>
      <c r="M732" s="214"/>
      <c r="N732" s="214"/>
      <c r="O732" s="214"/>
      <c r="P732" s="214"/>
      <c r="Q732" s="214"/>
      <c r="R732" s="214"/>
      <c r="S732" s="214"/>
      <c r="T732" s="214"/>
      <c r="U732" s="214"/>
      <c r="V732" s="214"/>
    </row>
    <row r="733" spans="1:22" x14ac:dyDescent="0.2">
      <c r="A733" s="214"/>
      <c r="B733" s="214"/>
      <c r="C733" s="217"/>
      <c r="D733" s="214"/>
      <c r="E733" s="214"/>
      <c r="F733" s="214"/>
      <c r="G733" s="214"/>
      <c r="H733" s="214"/>
      <c r="I733" s="214"/>
      <c r="J733" s="214"/>
      <c r="K733" s="214"/>
      <c r="L733" s="214"/>
      <c r="M733" s="214"/>
      <c r="N733" s="214"/>
      <c r="O733" s="214"/>
      <c r="P733" s="214"/>
      <c r="Q733" s="214"/>
      <c r="R733" s="214"/>
      <c r="S733" s="214"/>
      <c r="T733" s="214"/>
      <c r="U733" s="214"/>
      <c r="V733" s="214"/>
    </row>
    <row r="734" spans="1:22" x14ac:dyDescent="0.2">
      <c r="A734" s="214"/>
      <c r="B734" s="214"/>
      <c r="C734" s="217"/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4"/>
      <c r="T734" s="214"/>
      <c r="U734" s="214"/>
      <c r="V734" s="214"/>
    </row>
    <row r="735" spans="1:22" x14ac:dyDescent="0.2">
      <c r="A735" s="214"/>
      <c r="B735" s="214"/>
      <c r="C735" s="217"/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4"/>
      <c r="T735" s="214"/>
      <c r="U735" s="214"/>
      <c r="V735" s="214"/>
    </row>
    <row r="736" spans="1:22" x14ac:dyDescent="0.2">
      <c r="A736" s="214"/>
      <c r="B736" s="214"/>
      <c r="C736" s="217"/>
      <c r="D736" s="214"/>
      <c r="E736" s="214"/>
      <c r="F736" s="214"/>
      <c r="G736" s="214"/>
      <c r="H736" s="214"/>
      <c r="I736" s="214"/>
      <c r="J736" s="214"/>
      <c r="K736" s="214"/>
      <c r="L736" s="214"/>
      <c r="M736" s="214"/>
      <c r="N736" s="214"/>
      <c r="O736" s="214"/>
      <c r="P736" s="214"/>
      <c r="Q736" s="214"/>
      <c r="R736" s="214"/>
      <c r="S736" s="214"/>
      <c r="T736" s="214"/>
      <c r="U736" s="214"/>
      <c r="V736" s="214"/>
    </row>
    <row r="737" spans="1:22" x14ac:dyDescent="0.2">
      <c r="A737" s="214"/>
      <c r="B737" s="214"/>
      <c r="C737" s="217"/>
      <c r="D737" s="214"/>
      <c r="E737" s="214"/>
      <c r="F737" s="214"/>
      <c r="G737" s="214"/>
      <c r="H737" s="214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4"/>
      <c r="T737" s="214"/>
      <c r="U737" s="214"/>
      <c r="V737" s="214"/>
    </row>
    <row r="738" spans="1:22" x14ac:dyDescent="0.2">
      <c r="A738" s="214"/>
      <c r="B738" s="214"/>
      <c r="C738" s="217"/>
      <c r="D738" s="214"/>
      <c r="E738" s="214"/>
      <c r="F738" s="214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4"/>
      <c r="T738" s="214"/>
      <c r="U738" s="214"/>
      <c r="V738" s="214"/>
    </row>
    <row r="739" spans="1:22" x14ac:dyDescent="0.2">
      <c r="A739" s="214"/>
      <c r="B739" s="214"/>
      <c r="C739" s="217"/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4"/>
      <c r="T739" s="214"/>
      <c r="U739" s="214"/>
      <c r="V739" s="214"/>
    </row>
    <row r="740" spans="1:22" x14ac:dyDescent="0.2">
      <c r="A740" s="214"/>
      <c r="B740" s="214"/>
      <c r="C740" s="217"/>
      <c r="D740" s="214"/>
      <c r="E740" s="214"/>
      <c r="F740" s="214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4"/>
      <c r="T740" s="214"/>
      <c r="U740" s="214"/>
      <c r="V740" s="214"/>
    </row>
    <row r="741" spans="1:22" x14ac:dyDescent="0.2">
      <c r="A741" s="214"/>
      <c r="B741" s="214"/>
      <c r="C741" s="217"/>
      <c r="D741" s="214"/>
      <c r="E741" s="214"/>
      <c r="F741" s="214"/>
      <c r="G741" s="214"/>
      <c r="H741" s="214"/>
      <c r="I741" s="214"/>
      <c r="J741" s="214"/>
      <c r="K741" s="214"/>
      <c r="L741" s="214"/>
      <c r="M741" s="214"/>
      <c r="N741" s="214"/>
      <c r="O741" s="214"/>
      <c r="P741" s="214"/>
      <c r="Q741" s="214"/>
      <c r="R741" s="214"/>
      <c r="S741" s="214"/>
      <c r="T741" s="214"/>
      <c r="U741" s="214"/>
      <c r="V741" s="214"/>
    </row>
    <row r="742" spans="1:22" x14ac:dyDescent="0.2">
      <c r="A742" s="214"/>
      <c r="B742" s="214"/>
      <c r="C742" s="217"/>
      <c r="D742" s="214"/>
      <c r="E742" s="214"/>
      <c r="F742" s="214"/>
      <c r="G742" s="214"/>
      <c r="H742" s="214"/>
      <c r="I742" s="214"/>
      <c r="J742" s="214"/>
      <c r="K742" s="214"/>
      <c r="L742" s="214"/>
      <c r="M742" s="214"/>
      <c r="N742" s="214"/>
      <c r="O742" s="214"/>
      <c r="P742" s="214"/>
      <c r="Q742" s="214"/>
      <c r="R742" s="214"/>
      <c r="S742" s="214"/>
      <c r="T742" s="214"/>
      <c r="U742" s="214"/>
      <c r="V742" s="214"/>
    </row>
    <row r="743" spans="1:22" x14ac:dyDescent="0.2">
      <c r="A743" s="214"/>
      <c r="B743" s="214"/>
      <c r="C743" s="217"/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4"/>
      <c r="T743" s="214"/>
      <c r="U743" s="214"/>
      <c r="V743" s="214"/>
    </row>
    <row r="744" spans="1:22" x14ac:dyDescent="0.2">
      <c r="A744" s="214"/>
      <c r="B744" s="214"/>
      <c r="C744" s="217"/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4"/>
      <c r="T744" s="214"/>
      <c r="U744" s="214"/>
      <c r="V744" s="214"/>
    </row>
    <row r="745" spans="1:22" x14ac:dyDescent="0.2">
      <c r="A745" s="214"/>
      <c r="B745" s="214"/>
      <c r="C745" s="217"/>
      <c r="D745" s="214"/>
      <c r="E745" s="214"/>
      <c r="F745" s="214"/>
      <c r="G745" s="214"/>
      <c r="H745" s="214"/>
      <c r="I745" s="214"/>
      <c r="J745" s="214"/>
      <c r="K745" s="214"/>
      <c r="L745" s="214"/>
      <c r="M745" s="214"/>
      <c r="N745" s="214"/>
      <c r="O745" s="214"/>
      <c r="P745" s="214"/>
      <c r="Q745" s="214"/>
      <c r="R745" s="214"/>
      <c r="S745" s="214"/>
      <c r="T745" s="214"/>
      <c r="U745" s="214"/>
      <c r="V745" s="214"/>
    </row>
    <row r="746" spans="1:22" x14ac:dyDescent="0.2">
      <c r="A746" s="214"/>
      <c r="B746" s="214"/>
      <c r="C746" s="217"/>
      <c r="D746" s="214"/>
      <c r="E746" s="214"/>
      <c r="F746" s="214"/>
      <c r="G746" s="214"/>
      <c r="H746" s="214"/>
      <c r="I746" s="214"/>
      <c r="J746" s="214"/>
      <c r="K746" s="214"/>
      <c r="L746" s="214"/>
      <c r="M746" s="214"/>
      <c r="N746" s="214"/>
      <c r="O746" s="214"/>
      <c r="P746" s="214"/>
      <c r="Q746" s="214"/>
      <c r="R746" s="214"/>
      <c r="S746" s="214"/>
      <c r="T746" s="214"/>
      <c r="U746" s="214"/>
      <c r="V746" s="214"/>
    </row>
    <row r="747" spans="1:22" x14ac:dyDescent="0.2">
      <c r="A747" s="214"/>
      <c r="B747" s="214"/>
      <c r="C747" s="217"/>
      <c r="D747" s="214"/>
      <c r="E747" s="214"/>
      <c r="F747" s="214"/>
      <c r="G747" s="214"/>
      <c r="H747" s="214"/>
      <c r="I747" s="214"/>
      <c r="J747" s="214"/>
      <c r="K747" s="214"/>
      <c r="L747" s="214"/>
      <c r="M747" s="214"/>
      <c r="N747" s="214"/>
      <c r="O747" s="214"/>
      <c r="P747" s="214"/>
      <c r="Q747" s="214"/>
      <c r="R747" s="214"/>
      <c r="S747" s="214"/>
      <c r="T747" s="214"/>
      <c r="U747" s="214"/>
      <c r="V747" s="214"/>
    </row>
    <row r="748" spans="1:22" x14ac:dyDescent="0.2">
      <c r="A748" s="214"/>
      <c r="B748" s="214"/>
      <c r="C748" s="217"/>
      <c r="D748" s="214"/>
      <c r="E748" s="214"/>
      <c r="F748" s="214"/>
      <c r="G748" s="214"/>
      <c r="H748" s="214"/>
      <c r="I748" s="214"/>
      <c r="J748" s="214"/>
      <c r="K748" s="214"/>
      <c r="L748" s="214"/>
      <c r="M748" s="214"/>
      <c r="N748" s="214"/>
      <c r="O748" s="214"/>
      <c r="P748" s="214"/>
      <c r="Q748" s="214"/>
      <c r="R748" s="214"/>
      <c r="S748" s="214"/>
      <c r="T748" s="214"/>
      <c r="U748" s="214"/>
      <c r="V748" s="214"/>
    </row>
    <row r="749" spans="1:22" x14ac:dyDescent="0.2">
      <c r="A749" s="214"/>
      <c r="B749" s="214"/>
      <c r="C749" s="217"/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4"/>
      <c r="T749" s="214"/>
      <c r="U749" s="214"/>
      <c r="V749" s="214"/>
    </row>
    <row r="750" spans="1:22" x14ac:dyDescent="0.2">
      <c r="A750" s="214"/>
      <c r="B750" s="214"/>
      <c r="C750" s="217"/>
      <c r="D750" s="214"/>
      <c r="E750" s="214"/>
      <c r="F750" s="214"/>
      <c r="G750" s="214"/>
      <c r="H750" s="214"/>
      <c r="I750" s="214"/>
      <c r="J750" s="214"/>
      <c r="K750" s="214"/>
      <c r="L750" s="214"/>
      <c r="M750" s="214"/>
      <c r="N750" s="214"/>
      <c r="O750" s="214"/>
      <c r="P750" s="214"/>
      <c r="Q750" s="214"/>
      <c r="R750" s="214"/>
      <c r="S750" s="214"/>
      <c r="T750" s="214"/>
      <c r="U750" s="214"/>
      <c r="V750" s="214"/>
    </row>
    <row r="751" spans="1:22" x14ac:dyDescent="0.2">
      <c r="A751" s="214"/>
      <c r="B751" s="214"/>
      <c r="C751" s="217"/>
      <c r="D751" s="214"/>
      <c r="E751" s="214"/>
      <c r="F751" s="214"/>
      <c r="G751" s="214"/>
      <c r="H751" s="214"/>
      <c r="I751" s="214"/>
      <c r="J751" s="214"/>
      <c r="K751" s="214"/>
      <c r="L751" s="214"/>
      <c r="M751" s="214"/>
      <c r="N751" s="214"/>
      <c r="O751" s="214"/>
      <c r="P751" s="214"/>
      <c r="Q751" s="214"/>
      <c r="R751" s="214"/>
      <c r="S751" s="214"/>
      <c r="T751" s="214"/>
      <c r="U751" s="214"/>
      <c r="V751" s="214"/>
    </row>
    <row r="752" spans="1:22" x14ac:dyDescent="0.2">
      <c r="A752" s="214"/>
      <c r="B752" s="214"/>
      <c r="C752" s="217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</row>
    <row r="753" spans="1:22" x14ac:dyDescent="0.2">
      <c r="A753" s="214"/>
      <c r="B753" s="214"/>
      <c r="C753" s="217"/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4"/>
      <c r="T753" s="214"/>
      <c r="U753" s="214"/>
      <c r="V753" s="214"/>
    </row>
    <row r="754" spans="1:22" x14ac:dyDescent="0.2">
      <c r="A754" s="214"/>
      <c r="B754" s="214"/>
      <c r="C754" s="217"/>
      <c r="D754" s="214"/>
      <c r="E754" s="214"/>
      <c r="F754" s="214"/>
      <c r="G754" s="214"/>
      <c r="H754" s="214"/>
      <c r="I754" s="214"/>
      <c r="J754" s="214"/>
      <c r="K754" s="214"/>
      <c r="L754" s="214"/>
      <c r="M754" s="214"/>
      <c r="N754" s="214"/>
      <c r="O754" s="214"/>
      <c r="P754" s="214"/>
      <c r="Q754" s="214"/>
      <c r="R754" s="214"/>
      <c r="S754" s="214"/>
      <c r="T754" s="214"/>
      <c r="U754" s="214"/>
      <c r="V754" s="214"/>
    </row>
    <row r="755" spans="1:22" x14ac:dyDescent="0.2">
      <c r="A755" s="214"/>
      <c r="B755" s="214"/>
      <c r="C755" s="217"/>
      <c r="D755" s="214"/>
      <c r="E755" s="214"/>
      <c r="F755" s="214"/>
      <c r="G755" s="214"/>
      <c r="H755" s="214"/>
      <c r="I755" s="214"/>
      <c r="J755" s="214"/>
      <c r="K755" s="214"/>
      <c r="L755" s="214"/>
      <c r="M755" s="214"/>
      <c r="N755" s="214"/>
      <c r="O755" s="214"/>
      <c r="P755" s="214"/>
      <c r="Q755" s="214"/>
      <c r="R755" s="214"/>
      <c r="S755" s="214"/>
      <c r="T755" s="214"/>
      <c r="U755" s="214"/>
      <c r="V755" s="214"/>
    </row>
    <row r="756" spans="1:22" x14ac:dyDescent="0.2">
      <c r="A756" s="214"/>
      <c r="B756" s="214"/>
      <c r="C756" s="217"/>
      <c r="D756" s="214"/>
      <c r="E756" s="214"/>
      <c r="F756" s="214"/>
      <c r="G756" s="214"/>
      <c r="H756" s="214"/>
      <c r="I756" s="214"/>
      <c r="J756" s="214"/>
      <c r="K756" s="214"/>
      <c r="L756" s="214"/>
      <c r="M756" s="214"/>
      <c r="N756" s="214"/>
      <c r="O756" s="214"/>
      <c r="P756" s="214"/>
      <c r="Q756" s="214"/>
      <c r="R756" s="214"/>
      <c r="S756" s="214"/>
      <c r="T756" s="214"/>
      <c r="U756" s="214"/>
      <c r="V756" s="214"/>
    </row>
    <row r="757" spans="1:22" x14ac:dyDescent="0.2">
      <c r="A757" s="214"/>
      <c r="B757" s="214"/>
      <c r="C757" s="217"/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4"/>
      <c r="T757" s="214"/>
      <c r="U757" s="214"/>
      <c r="V757" s="214"/>
    </row>
    <row r="758" spans="1:22" x14ac:dyDescent="0.2">
      <c r="A758" s="214"/>
      <c r="B758" s="214"/>
      <c r="C758" s="217"/>
      <c r="D758" s="214"/>
      <c r="E758" s="214"/>
      <c r="F758" s="214"/>
      <c r="G758" s="214"/>
      <c r="H758" s="214"/>
      <c r="I758" s="214"/>
      <c r="J758" s="214"/>
      <c r="K758" s="214"/>
      <c r="L758" s="214"/>
      <c r="M758" s="214"/>
      <c r="N758" s="214"/>
      <c r="O758" s="214"/>
      <c r="P758" s="214"/>
      <c r="Q758" s="214"/>
      <c r="R758" s="214"/>
      <c r="S758" s="214"/>
      <c r="T758" s="214"/>
      <c r="U758" s="214"/>
      <c r="V758" s="214"/>
    </row>
    <row r="759" spans="1:22" x14ac:dyDescent="0.2">
      <c r="A759" s="214"/>
      <c r="B759" s="214"/>
      <c r="C759" s="217"/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4"/>
      <c r="T759" s="214"/>
      <c r="U759" s="214"/>
      <c r="V759" s="214"/>
    </row>
    <row r="760" spans="1:22" x14ac:dyDescent="0.2">
      <c r="A760" s="214"/>
      <c r="B760" s="214"/>
      <c r="C760" s="217"/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4"/>
      <c r="T760" s="214"/>
      <c r="U760" s="214"/>
      <c r="V760" s="214"/>
    </row>
    <row r="761" spans="1:22" x14ac:dyDescent="0.2">
      <c r="A761" s="214"/>
      <c r="B761" s="214"/>
      <c r="C761" s="217"/>
      <c r="D761" s="214"/>
      <c r="E761" s="214"/>
      <c r="F761" s="214"/>
      <c r="G761" s="214"/>
      <c r="H761" s="214"/>
      <c r="I761" s="214"/>
      <c r="J761" s="214"/>
      <c r="K761" s="214"/>
      <c r="L761" s="214"/>
      <c r="M761" s="214"/>
      <c r="N761" s="214"/>
      <c r="O761" s="214"/>
      <c r="P761" s="214"/>
      <c r="Q761" s="214"/>
      <c r="R761" s="214"/>
      <c r="S761" s="214"/>
      <c r="T761" s="214"/>
      <c r="U761" s="214"/>
      <c r="V761" s="214"/>
    </row>
    <row r="762" spans="1:22" x14ac:dyDescent="0.2">
      <c r="A762" s="214"/>
      <c r="B762" s="214"/>
      <c r="C762" s="217"/>
      <c r="D762" s="214"/>
      <c r="E762" s="214"/>
      <c r="F762" s="214"/>
      <c r="G762" s="214"/>
      <c r="H762" s="214"/>
      <c r="I762" s="214"/>
      <c r="J762" s="214"/>
      <c r="K762" s="214"/>
      <c r="L762" s="214"/>
      <c r="M762" s="214"/>
      <c r="N762" s="214"/>
      <c r="O762" s="214"/>
      <c r="P762" s="214"/>
      <c r="Q762" s="214"/>
      <c r="R762" s="214"/>
      <c r="S762" s="214"/>
      <c r="T762" s="214"/>
      <c r="U762" s="214"/>
      <c r="V762" s="214"/>
    </row>
    <row r="763" spans="1:22" x14ac:dyDescent="0.2">
      <c r="A763" s="214"/>
      <c r="B763" s="214"/>
      <c r="C763" s="217"/>
      <c r="D763" s="214"/>
      <c r="E763" s="214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4"/>
      <c r="T763" s="214"/>
      <c r="U763" s="214"/>
      <c r="V763" s="214"/>
    </row>
    <row r="764" spans="1:22" x14ac:dyDescent="0.2">
      <c r="A764" s="214"/>
      <c r="B764" s="214"/>
      <c r="C764" s="217"/>
      <c r="D764" s="214"/>
      <c r="E764" s="214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4"/>
      <c r="T764" s="214"/>
      <c r="U764" s="214"/>
      <c r="V764" s="214"/>
    </row>
    <row r="765" spans="1:22" x14ac:dyDescent="0.2">
      <c r="A765" s="214"/>
      <c r="B765" s="214"/>
      <c r="C765" s="217"/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4"/>
      <c r="T765" s="214"/>
      <c r="U765" s="214"/>
      <c r="V765" s="214"/>
    </row>
    <row r="766" spans="1:22" x14ac:dyDescent="0.2">
      <c r="A766" s="214"/>
      <c r="B766" s="214"/>
      <c r="C766" s="217"/>
      <c r="D766" s="214"/>
      <c r="E766" s="214"/>
      <c r="F766" s="214"/>
      <c r="G766" s="214"/>
      <c r="H766" s="214"/>
      <c r="I766" s="214"/>
      <c r="J766" s="214"/>
      <c r="K766" s="214"/>
      <c r="L766" s="214"/>
      <c r="M766" s="214"/>
      <c r="N766" s="214"/>
      <c r="O766" s="214"/>
      <c r="P766" s="214"/>
      <c r="Q766" s="214"/>
      <c r="R766" s="214"/>
      <c r="S766" s="214"/>
      <c r="T766" s="214"/>
      <c r="U766" s="214"/>
      <c r="V766" s="214"/>
    </row>
    <row r="767" spans="1:22" x14ac:dyDescent="0.2">
      <c r="A767" s="214"/>
      <c r="B767" s="214"/>
      <c r="C767" s="217"/>
      <c r="D767" s="214"/>
      <c r="E767" s="214"/>
      <c r="F767" s="214"/>
      <c r="G767" s="214"/>
      <c r="H767" s="214"/>
      <c r="I767" s="214"/>
      <c r="J767" s="214"/>
      <c r="K767" s="214"/>
      <c r="L767" s="214"/>
      <c r="M767" s="214"/>
      <c r="N767" s="214"/>
      <c r="O767" s="214"/>
      <c r="P767" s="214"/>
      <c r="Q767" s="214"/>
      <c r="R767" s="214"/>
      <c r="S767" s="214"/>
      <c r="T767" s="214"/>
      <c r="U767" s="214"/>
      <c r="V767" s="214"/>
    </row>
    <row r="768" spans="1:22" x14ac:dyDescent="0.2">
      <c r="A768" s="214"/>
      <c r="B768" s="214"/>
      <c r="C768" s="217"/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4"/>
      <c r="T768" s="214"/>
      <c r="U768" s="214"/>
      <c r="V768" s="214"/>
    </row>
    <row r="769" spans="1:22" x14ac:dyDescent="0.2">
      <c r="A769" s="214"/>
      <c r="B769" s="214"/>
      <c r="C769" s="217"/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4"/>
      <c r="T769" s="214"/>
      <c r="U769" s="214"/>
      <c r="V769" s="214"/>
    </row>
    <row r="770" spans="1:22" x14ac:dyDescent="0.2">
      <c r="A770" s="214"/>
      <c r="B770" s="214"/>
      <c r="C770" s="217"/>
      <c r="D770" s="214"/>
      <c r="E770" s="214"/>
      <c r="F770" s="214"/>
      <c r="G770" s="214"/>
      <c r="H770" s="214"/>
      <c r="I770" s="214"/>
      <c r="J770" s="214"/>
      <c r="K770" s="214"/>
      <c r="L770" s="214"/>
      <c r="M770" s="214"/>
      <c r="N770" s="214"/>
      <c r="O770" s="214"/>
      <c r="P770" s="214"/>
      <c r="Q770" s="214"/>
      <c r="R770" s="214"/>
      <c r="S770" s="214"/>
      <c r="T770" s="214"/>
      <c r="U770" s="214"/>
      <c r="V770" s="214"/>
    </row>
    <row r="771" spans="1:22" x14ac:dyDescent="0.2">
      <c r="A771" s="214"/>
      <c r="B771" s="214"/>
      <c r="C771" s="217"/>
      <c r="D771" s="214"/>
      <c r="E771" s="214"/>
      <c r="F771" s="214"/>
      <c r="G771" s="214"/>
      <c r="H771" s="214"/>
      <c r="I771" s="214"/>
      <c r="J771" s="214"/>
      <c r="K771" s="214"/>
      <c r="L771" s="214"/>
      <c r="M771" s="214"/>
      <c r="N771" s="214"/>
      <c r="O771" s="214"/>
      <c r="P771" s="214"/>
      <c r="Q771" s="214"/>
      <c r="R771" s="214"/>
      <c r="S771" s="214"/>
      <c r="T771" s="214"/>
      <c r="U771" s="214"/>
      <c r="V771" s="214"/>
    </row>
    <row r="772" spans="1:22" x14ac:dyDescent="0.2">
      <c r="A772" s="214"/>
      <c r="B772" s="214"/>
      <c r="C772" s="217"/>
      <c r="D772" s="214"/>
      <c r="E772" s="214"/>
      <c r="F772" s="214"/>
      <c r="G772" s="214"/>
      <c r="H772" s="214"/>
      <c r="I772" s="214"/>
      <c r="J772" s="214"/>
      <c r="K772" s="214"/>
      <c r="L772" s="214"/>
      <c r="M772" s="214"/>
      <c r="N772" s="214"/>
      <c r="O772" s="214"/>
      <c r="P772" s="214"/>
      <c r="Q772" s="214"/>
      <c r="R772" s="214"/>
      <c r="S772" s="214"/>
      <c r="T772" s="214"/>
      <c r="U772" s="214"/>
      <c r="V772" s="214"/>
    </row>
    <row r="773" spans="1:22" x14ac:dyDescent="0.2">
      <c r="A773" s="214"/>
      <c r="B773" s="214"/>
      <c r="C773" s="217"/>
      <c r="D773" s="214"/>
      <c r="E773" s="214"/>
      <c r="F773" s="214"/>
      <c r="G773" s="214"/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214"/>
      <c r="S773" s="214"/>
      <c r="T773" s="214"/>
      <c r="U773" s="214"/>
      <c r="V773" s="214"/>
    </row>
    <row r="774" spans="1:22" x14ac:dyDescent="0.2">
      <c r="A774" s="214"/>
      <c r="B774" s="214"/>
      <c r="C774" s="217"/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4"/>
      <c r="T774" s="214"/>
      <c r="U774" s="214"/>
      <c r="V774" s="214"/>
    </row>
    <row r="775" spans="1:22" x14ac:dyDescent="0.2">
      <c r="A775" s="214"/>
      <c r="B775" s="214"/>
      <c r="C775" s="217"/>
      <c r="D775" s="214"/>
      <c r="E775" s="214"/>
      <c r="F775" s="214"/>
      <c r="G775" s="214"/>
      <c r="H775" s="214"/>
      <c r="I775" s="214"/>
      <c r="J775" s="214"/>
      <c r="K775" s="214"/>
      <c r="L775" s="214"/>
      <c r="M775" s="214"/>
      <c r="N775" s="214"/>
      <c r="O775" s="214"/>
      <c r="P775" s="214"/>
      <c r="Q775" s="214"/>
      <c r="R775" s="214"/>
      <c r="S775" s="214"/>
      <c r="T775" s="214"/>
      <c r="U775" s="214"/>
      <c r="V775" s="214"/>
    </row>
    <row r="776" spans="1:22" x14ac:dyDescent="0.2">
      <c r="A776" s="214"/>
      <c r="B776" s="214"/>
      <c r="C776" s="217"/>
      <c r="D776" s="214"/>
      <c r="E776" s="214"/>
      <c r="F776" s="214"/>
      <c r="G776" s="214"/>
      <c r="H776" s="214"/>
      <c r="I776" s="214"/>
      <c r="J776" s="214"/>
      <c r="K776" s="214"/>
      <c r="L776" s="214"/>
      <c r="M776" s="214"/>
      <c r="N776" s="214"/>
      <c r="O776" s="214"/>
      <c r="P776" s="214"/>
      <c r="Q776" s="214"/>
      <c r="R776" s="214"/>
      <c r="S776" s="214"/>
      <c r="T776" s="214"/>
      <c r="U776" s="214"/>
      <c r="V776" s="214"/>
    </row>
    <row r="777" spans="1:22" x14ac:dyDescent="0.2">
      <c r="A777" s="214"/>
      <c r="B777" s="214"/>
      <c r="C777" s="217"/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4"/>
      <c r="T777" s="214"/>
      <c r="U777" s="214"/>
      <c r="V777" s="214"/>
    </row>
    <row r="778" spans="1:22" x14ac:dyDescent="0.2">
      <c r="A778" s="214"/>
      <c r="B778" s="214"/>
      <c r="C778" s="217"/>
      <c r="D778" s="214"/>
      <c r="E778" s="214"/>
      <c r="F778" s="214"/>
      <c r="G778" s="214"/>
      <c r="H778" s="214"/>
      <c r="I778" s="214"/>
      <c r="J778" s="214"/>
      <c r="K778" s="214"/>
      <c r="L778" s="214"/>
      <c r="M778" s="214"/>
      <c r="N778" s="214"/>
      <c r="O778" s="214"/>
      <c r="P778" s="214"/>
      <c r="Q778" s="214"/>
      <c r="R778" s="214"/>
      <c r="S778" s="214"/>
      <c r="T778" s="214"/>
      <c r="U778" s="214"/>
      <c r="V778" s="214"/>
    </row>
    <row r="779" spans="1:22" x14ac:dyDescent="0.2">
      <c r="A779" s="214"/>
      <c r="B779" s="214"/>
      <c r="C779" s="217"/>
      <c r="D779" s="214"/>
      <c r="E779" s="214"/>
      <c r="F779" s="214"/>
      <c r="G779" s="214"/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214"/>
      <c r="S779" s="214"/>
      <c r="T779" s="214"/>
      <c r="U779" s="214"/>
      <c r="V779" s="214"/>
    </row>
    <row r="780" spans="1:22" x14ac:dyDescent="0.2">
      <c r="A780" s="214"/>
      <c r="B780" s="214"/>
      <c r="C780" s="217"/>
      <c r="D780" s="214"/>
      <c r="E780" s="214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214"/>
      <c r="S780" s="214"/>
      <c r="T780" s="214"/>
      <c r="U780" s="214"/>
      <c r="V780" s="214"/>
    </row>
    <row r="781" spans="1:22" x14ac:dyDescent="0.2">
      <c r="A781" s="214"/>
      <c r="B781" s="214"/>
      <c r="C781" s="217"/>
      <c r="D781" s="214"/>
      <c r="E781" s="214"/>
      <c r="F781" s="214"/>
      <c r="G781" s="214"/>
      <c r="H781" s="214"/>
      <c r="I781" s="214"/>
      <c r="J781" s="214"/>
      <c r="K781" s="214"/>
      <c r="L781" s="214"/>
      <c r="M781" s="214"/>
      <c r="N781" s="214"/>
      <c r="O781" s="214"/>
      <c r="P781" s="214"/>
      <c r="Q781" s="214"/>
      <c r="R781" s="214"/>
      <c r="S781" s="214"/>
      <c r="T781" s="214"/>
      <c r="U781" s="214"/>
      <c r="V781" s="214"/>
    </row>
    <row r="782" spans="1:22" x14ac:dyDescent="0.2">
      <c r="A782" s="214"/>
      <c r="B782" s="214"/>
      <c r="C782" s="217"/>
      <c r="D782" s="214"/>
      <c r="E782" s="214"/>
      <c r="F782" s="214"/>
      <c r="G782" s="214"/>
      <c r="H782" s="214"/>
      <c r="I782" s="214"/>
      <c r="J782" s="214"/>
      <c r="K782" s="214"/>
      <c r="L782" s="214"/>
      <c r="M782" s="214"/>
      <c r="N782" s="214"/>
      <c r="O782" s="214"/>
      <c r="P782" s="214"/>
      <c r="Q782" s="214"/>
      <c r="R782" s="214"/>
      <c r="S782" s="214"/>
      <c r="T782" s="214"/>
      <c r="U782" s="214"/>
      <c r="V782" s="214"/>
    </row>
    <row r="783" spans="1:22" x14ac:dyDescent="0.2">
      <c r="A783" s="214"/>
      <c r="B783" s="214"/>
      <c r="C783" s="217"/>
      <c r="D783" s="214"/>
      <c r="E783" s="214"/>
      <c r="F783" s="214"/>
      <c r="G783" s="214"/>
      <c r="H783" s="214"/>
      <c r="I783" s="214"/>
      <c r="J783" s="214"/>
      <c r="K783" s="214"/>
      <c r="L783" s="214"/>
      <c r="M783" s="214"/>
      <c r="N783" s="214"/>
      <c r="O783" s="214"/>
      <c r="P783" s="214"/>
      <c r="Q783" s="214"/>
      <c r="R783" s="214"/>
      <c r="S783" s="214"/>
      <c r="T783" s="214"/>
      <c r="U783" s="214"/>
      <c r="V783" s="214"/>
    </row>
    <row r="784" spans="1:22" x14ac:dyDescent="0.2">
      <c r="A784" s="214"/>
      <c r="B784" s="214"/>
      <c r="C784" s="217"/>
      <c r="D784" s="214"/>
      <c r="E784" s="214"/>
      <c r="F784" s="214"/>
      <c r="G784" s="214"/>
      <c r="H784" s="214"/>
      <c r="I784" s="214"/>
      <c r="J784" s="214"/>
      <c r="K784" s="214"/>
      <c r="L784" s="214"/>
      <c r="M784" s="214"/>
      <c r="N784" s="214"/>
      <c r="O784" s="214"/>
      <c r="P784" s="214"/>
      <c r="Q784" s="214"/>
      <c r="R784" s="214"/>
      <c r="S784" s="214"/>
      <c r="T784" s="214"/>
      <c r="U784" s="214"/>
      <c r="V784" s="214"/>
    </row>
    <row r="785" spans="1:22" x14ac:dyDescent="0.2">
      <c r="A785" s="214"/>
      <c r="B785" s="214"/>
      <c r="C785" s="217"/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4"/>
      <c r="T785" s="214"/>
      <c r="U785" s="214"/>
      <c r="V785" s="214"/>
    </row>
    <row r="786" spans="1:22" x14ac:dyDescent="0.2">
      <c r="A786" s="214"/>
      <c r="B786" s="214"/>
      <c r="C786" s="217"/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4"/>
      <c r="T786" s="214"/>
      <c r="U786" s="214"/>
      <c r="V786" s="214"/>
    </row>
    <row r="787" spans="1:22" x14ac:dyDescent="0.2">
      <c r="A787" s="214"/>
      <c r="B787" s="214"/>
      <c r="C787" s="217"/>
      <c r="D787" s="214"/>
      <c r="E787" s="214"/>
      <c r="F787" s="214"/>
      <c r="G787" s="214"/>
      <c r="H787" s="214"/>
      <c r="I787" s="214"/>
      <c r="J787" s="214"/>
      <c r="K787" s="214"/>
      <c r="L787" s="214"/>
      <c r="M787" s="214"/>
      <c r="N787" s="214"/>
      <c r="O787" s="214"/>
      <c r="P787" s="214"/>
      <c r="Q787" s="214"/>
      <c r="R787" s="214"/>
      <c r="S787" s="214"/>
      <c r="T787" s="214"/>
      <c r="U787" s="214"/>
      <c r="V787" s="214"/>
    </row>
    <row r="788" spans="1:22" x14ac:dyDescent="0.2">
      <c r="A788" s="214"/>
      <c r="B788" s="214"/>
      <c r="C788" s="217"/>
      <c r="D788" s="214"/>
      <c r="E788" s="214"/>
      <c r="F788" s="214"/>
      <c r="G788" s="214"/>
      <c r="H788" s="214"/>
      <c r="I788" s="214"/>
      <c r="J788" s="214"/>
      <c r="K788" s="214"/>
      <c r="L788" s="214"/>
      <c r="M788" s="214"/>
      <c r="N788" s="214"/>
      <c r="O788" s="214"/>
      <c r="P788" s="214"/>
      <c r="Q788" s="214"/>
      <c r="R788" s="214"/>
      <c r="S788" s="214"/>
      <c r="T788" s="214"/>
      <c r="U788" s="214"/>
      <c r="V788" s="214"/>
    </row>
    <row r="789" spans="1:22" x14ac:dyDescent="0.2">
      <c r="A789" s="214"/>
      <c r="B789" s="214"/>
      <c r="C789" s="217"/>
      <c r="D789" s="214"/>
      <c r="E789" s="214"/>
      <c r="F789" s="214"/>
      <c r="G789" s="214"/>
      <c r="H789" s="214"/>
      <c r="I789" s="214"/>
      <c r="J789" s="214"/>
      <c r="K789" s="214"/>
      <c r="L789" s="214"/>
      <c r="M789" s="214"/>
      <c r="N789" s="214"/>
      <c r="O789" s="214"/>
      <c r="P789" s="214"/>
      <c r="Q789" s="214"/>
      <c r="R789" s="214"/>
      <c r="S789" s="214"/>
      <c r="T789" s="214"/>
      <c r="U789" s="214"/>
      <c r="V789" s="214"/>
    </row>
    <row r="790" spans="1:22" x14ac:dyDescent="0.2">
      <c r="A790" s="214"/>
      <c r="B790" s="214"/>
      <c r="C790" s="217"/>
      <c r="D790" s="214"/>
      <c r="E790" s="214"/>
      <c r="F790" s="214"/>
      <c r="G790" s="214"/>
      <c r="H790" s="214"/>
      <c r="I790" s="214"/>
      <c r="J790" s="214"/>
      <c r="K790" s="214"/>
      <c r="L790" s="214"/>
      <c r="M790" s="214"/>
      <c r="N790" s="214"/>
      <c r="O790" s="214"/>
      <c r="P790" s="214"/>
      <c r="Q790" s="214"/>
      <c r="R790" s="214"/>
      <c r="S790" s="214"/>
      <c r="T790" s="214"/>
      <c r="U790" s="214"/>
      <c r="V790" s="214"/>
    </row>
    <row r="791" spans="1:22" x14ac:dyDescent="0.2">
      <c r="A791" s="214"/>
      <c r="B791" s="214"/>
      <c r="C791" s="217"/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4"/>
      <c r="O791" s="214"/>
      <c r="P791" s="214"/>
      <c r="Q791" s="214"/>
      <c r="R791" s="214"/>
      <c r="S791" s="214"/>
      <c r="T791" s="214"/>
      <c r="U791" s="214"/>
      <c r="V791" s="214"/>
    </row>
    <row r="792" spans="1:22" x14ac:dyDescent="0.2">
      <c r="A792" s="214"/>
      <c r="B792" s="214"/>
      <c r="C792" s="217"/>
      <c r="D792" s="214"/>
      <c r="E792" s="214"/>
      <c r="F792" s="214"/>
      <c r="G792" s="214"/>
      <c r="H792" s="214"/>
      <c r="I792" s="214"/>
      <c r="J792" s="214"/>
      <c r="K792" s="214"/>
      <c r="L792" s="214"/>
      <c r="M792" s="214"/>
      <c r="N792" s="214"/>
      <c r="O792" s="214"/>
      <c r="P792" s="214"/>
      <c r="Q792" s="214"/>
      <c r="R792" s="214"/>
      <c r="S792" s="214"/>
      <c r="T792" s="214"/>
      <c r="U792" s="214"/>
      <c r="V792" s="214"/>
    </row>
    <row r="793" spans="1:22" x14ac:dyDescent="0.2">
      <c r="A793" s="214"/>
      <c r="B793" s="214"/>
      <c r="C793" s="217"/>
      <c r="D793" s="214"/>
      <c r="E793" s="214"/>
      <c r="F793" s="214"/>
      <c r="G793" s="214"/>
      <c r="H793" s="214"/>
      <c r="I793" s="214"/>
      <c r="J793" s="214"/>
      <c r="K793" s="214"/>
      <c r="L793" s="214"/>
      <c r="M793" s="214"/>
      <c r="N793" s="214"/>
      <c r="O793" s="214"/>
      <c r="P793" s="214"/>
      <c r="Q793" s="214"/>
      <c r="R793" s="214"/>
      <c r="S793" s="214"/>
      <c r="T793" s="214"/>
      <c r="U793" s="214"/>
      <c r="V793" s="214"/>
    </row>
    <row r="794" spans="1:22" x14ac:dyDescent="0.2">
      <c r="A794" s="214"/>
      <c r="B794" s="214"/>
      <c r="C794" s="217"/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4"/>
      <c r="T794" s="214"/>
      <c r="U794" s="214"/>
      <c r="V794" s="214"/>
    </row>
    <row r="795" spans="1:22" x14ac:dyDescent="0.2">
      <c r="A795" s="214"/>
      <c r="B795" s="214"/>
      <c r="C795" s="217"/>
      <c r="D795" s="214"/>
      <c r="E795" s="214"/>
      <c r="F795" s="214"/>
      <c r="G795" s="214"/>
      <c r="H795" s="214"/>
      <c r="I795" s="214"/>
      <c r="J795" s="214"/>
      <c r="K795" s="214"/>
      <c r="L795" s="214"/>
      <c r="M795" s="214"/>
      <c r="N795" s="214"/>
      <c r="O795" s="214"/>
      <c r="P795" s="214"/>
      <c r="Q795" s="214"/>
      <c r="R795" s="214"/>
      <c r="S795" s="214"/>
      <c r="T795" s="214"/>
      <c r="U795" s="214"/>
      <c r="V795" s="214"/>
    </row>
    <row r="796" spans="1:22" x14ac:dyDescent="0.2">
      <c r="A796" s="214"/>
      <c r="B796" s="214"/>
      <c r="C796" s="217"/>
      <c r="D796" s="214"/>
      <c r="E796" s="214"/>
      <c r="F796" s="214"/>
      <c r="G796" s="214"/>
      <c r="H796" s="214"/>
      <c r="I796" s="214"/>
      <c r="J796" s="214"/>
      <c r="K796" s="214"/>
      <c r="L796" s="214"/>
      <c r="M796" s="214"/>
      <c r="N796" s="214"/>
      <c r="O796" s="214"/>
      <c r="P796" s="214"/>
      <c r="Q796" s="214"/>
      <c r="R796" s="214"/>
      <c r="S796" s="214"/>
      <c r="T796" s="214"/>
      <c r="U796" s="214"/>
      <c r="V796" s="214"/>
    </row>
    <row r="797" spans="1:22" x14ac:dyDescent="0.2">
      <c r="A797" s="214"/>
      <c r="B797" s="214"/>
      <c r="C797" s="217"/>
      <c r="D797" s="214"/>
      <c r="E797" s="214"/>
      <c r="F797" s="214"/>
      <c r="G797" s="214"/>
      <c r="H797" s="214"/>
      <c r="I797" s="214"/>
      <c r="J797" s="214"/>
      <c r="K797" s="214"/>
      <c r="L797" s="214"/>
      <c r="M797" s="214"/>
      <c r="N797" s="214"/>
      <c r="O797" s="214"/>
      <c r="P797" s="214"/>
      <c r="Q797" s="214"/>
      <c r="R797" s="214"/>
      <c r="S797" s="214"/>
      <c r="T797" s="214"/>
      <c r="U797" s="214"/>
      <c r="V797" s="214"/>
    </row>
    <row r="798" spans="1:22" x14ac:dyDescent="0.2">
      <c r="A798" s="214"/>
      <c r="B798" s="214"/>
      <c r="C798" s="217"/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4"/>
      <c r="T798" s="214"/>
      <c r="U798" s="214"/>
      <c r="V798" s="214"/>
    </row>
    <row r="799" spans="1:22" x14ac:dyDescent="0.2">
      <c r="A799" s="214"/>
      <c r="B799" s="214"/>
      <c r="C799" s="217"/>
      <c r="D799" s="214"/>
      <c r="E799" s="214"/>
      <c r="F799" s="214"/>
      <c r="G799" s="214"/>
      <c r="H799" s="214"/>
      <c r="I799" s="214"/>
      <c r="J799" s="214"/>
      <c r="K799" s="214"/>
      <c r="L799" s="214"/>
      <c r="M799" s="214"/>
      <c r="N799" s="214"/>
      <c r="O799" s="214"/>
      <c r="P799" s="214"/>
      <c r="Q799" s="214"/>
      <c r="R799" s="214"/>
      <c r="S799" s="214"/>
      <c r="T799" s="214"/>
      <c r="U799" s="214"/>
      <c r="V799" s="214"/>
    </row>
    <row r="800" spans="1:22" x14ac:dyDescent="0.2">
      <c r="A800" s="214"/>
      <c r="B800" s="214"/>
      <c r="C800" s="217"/>
      <c r="D800" s="214"/>
      <c r="E800" s="214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4"/>
      <c r="T800" s="214"/>
      <c r="U800" s="214"/>
      <c r="V800" s="214"/>
    </row>
    <row r="801" spans="1:22" x14ac:dyDescent="0.2">
      <c r="A801" s="214"/>
      <c r="B801" s="214"/>
      <c r="C801" s="217"/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4"/>
      <c r="T801" s="214"/>
      <c r="U801" s="214"/>
      <c r="V801" s="214"/>
    </row>
    <row r="802" spans="1:22" x14ac:dyDescent="0.2">
      <c r="A802" s="214"/>
      <c r="B802" s="214"/>
      <c r="C802" s="217"/>
      <c r="D802" s="214"/>
      <c r="E802" s="214"/>
      <c r="F802" s="214"/>
      <c r="G802" s="214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4"/>
      <c r="T802" s="214"/>
      <c r="U802" s="214"/>
      <c r="V802" s="214"/>
    </row>
    <row r="803" spans="1:22" x14ac:dyDescent="0.2">
      <c r="A803" s="214"/>
      <c r="B803" s="214"/>
      <c r="C803" s="217"/>
      <c r="D803" s="214"/>
      <c r="E803" s="214"/>
      <c r="F803" s="214"/>
      <c r="G803" s="214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4"/>
      <c r="T803" s="214"/>
      <c r="U803" s="214"/>
      <c r="V803" s="214"/>
    </row>
    <row r="804" spans="1:22" x14ac:dyDescent="0.2">
      <c r="A804" s="214"/>
      <c r="B804" s="214"/>
      <c r="C804" s="217"/>
      <c r="D804" s="214"/>
      <c r="E804" s="214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4"/>
      <c r="T804" s="214"/>
      <c r="U804" s="214"/>
      <c r="V804" s="214"/>
    </row>
    <row r="805" spans="1:22" x14ac:dyDescent="0.2">
      <c r="A805" s="214"/>
      <c r="B805" s="214"/>
      <c r="C805" s="217"/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4"/>
      <c r="T805" s="214"/>
      <c r="U805" s="214"/>
      <c r="V805" s="214"/>
    </row>
    <row r="806" spans="1:22" x14ac:dyDescent="0.2">
      <c r="A806" s="214"/>
      <c r="B806" s="214"/>
      <c r="C806" s="217"/>
      <c r="D806" s="214"/>
      <c r="E806" s="214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4"/>
      <c r="T806" s="214"/>
      <c r="U806" s="214"/>
      <c r="V806" s="214"/>
    </row>
    <row r="807" spans="1:22" x14ac:dyDescent="0.2">
      <c r="A807" s="214"/>
      <c r="B807" s="214"/>
      <c r="C807" s="217"/>
      <c r="D807" s="214"/>
      <c r="E807" s="214"/>
      <c r="F807" s="214"/>
      <c r="G807" s="214"/>
      <c r="H807" s="214"/>
      <c r="I807" s="214"/>
      <c r="J807" s="214"/>
      <c r="K807" s="214"/>
      <c r="L807" s="214"/>
      <c r="M807" s="214"/>
      <c r="N807" s="214"/>
      <c r="O807" s="214"/>
      <c r="P807" s="214"/>
      <c r="Q807" s="214"/>
      <c r="R807" s="214"/>
      <c r="S807" s="214"/>
      <c r="T807" s="214"/>
      <c r="U807" s="214"/>
      <c r="V807" s="214"/>
    </row>
    <row r="808" spans="1:22" x14ac:dyDescent="0.2">
      <c r="A808" s="214"/>
      <c r="B808" s="214"/>
      <c r="C808" s="217"/>
      <c r="D808" s="214"/>
      <c r="E808" s="214"/>
      <c r="F808" s="214"/>
      <c r="G808" s="214"/>
      <c r="H808" s="214"/>
      <c r="I808" s="214"/>
      <c r="J808" s="214"/>
      <c r="K808" s="214"/>
      <c r="L808" s="214"/>
      <c r="M808" s="214"/>
      <c r="N808" s="214"/>
      <c r="O808" s="214"/>
      <c r="P808" s="214"/>
      <c r="Q808" s="214"/>
      <c r="R808" s="214"/>
      <c r="S808" s="214"/>
      <c r="T808" s="214"/>
      <c r="U808" s="214"/>
      <c r="V808" s="214"/>
    </row>
    <row r="809" spans="1:22" x14ac:dyDescent="0.2">
      <c r="A809" s="214"/>
      <c r="B809" s="214"/>
      <c r="C809" s="217"/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4"/>
      <c r="T809" s="214"/>
      <c r="U809" s="214"/>
      <c r="V809" s="214"/>
    </row>
    <row r="810" spans="1:22" x14ac:dyDescent="0.2">
      <c r="A810" s="214"/>
      <c r="B810" s="214"/>
      <c r="C810" s="217"/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4"/>
      <c r="T810" s="214"/>
      <c r="U810" s="214"/>
      <c r="V810" s="214"/>
    </row>
    <row r="811" spans="1:22" x14ac:dyDescent="0.2">
      <c r="A811" s="214"/>
      <c r="B811" s="214"/>
      <c r="C811" s="217"/>
      <c r="D811" s="214"/>
      <c r="E811" s="214"/>
      <c r="F811" s="214"/>
      <c r="G811" s="214"/>
      <c r="H811" s="214"/>
      <c r="I811" s="214"/>
      <c r="J811" s="214"/>
      <c r="K811" s="214"/>
      <c r="L811" s="214"/>
      <c r="M811" s="214"/>
      <c r="N811" s="214"/>
      <c r="O811" s="214"/>
      <c r="P811" s="214"/>
      <c r="Q811" s="214"/>
      <c r="R811" s="214"/>
      <c r="S811" s="214"/>
      <c r="T811" s="214"/>
      <c r="U811" s="214"/>
      <c r="V811" s="214"/>
    </row>
    <row r="812" spans="1:22" x14ac:dyDescent="0.2">
      <c r="A812" s="214"/>
      <c r="B812" s="214"/>
      <c r="C812" s="217"/>
      <c r="D812" s="214"/>
      <c r="E812" s="214"/>
      <c r="F812" s="214"/>
      <c r="G812" s="214"/>
      <c r="H812" s="214"/>
      <c r="I812" s="214"/>
      <c r="J812" s="214"/>
      <c r="K812" s="214"/>
      <c r="L812" s="214"/>
      <c r="M812" s="214"/>
      <c r="N812" s="214"/>
      <c r="O812" s="214"/>
      <c r="P812" s="214"/>
      <c r="Q812" s="214"/>
      <c r="R812" s="214"/>
      <c r="S812" s="214"/>
      <c r="T812" s="214"/>
      <c r="U812" s="214"/>
      <c r="V812" s="214"/>
    </row>
    <row r="813" spans="1:22" x14ac:dyDescent="0.2">
      <c r="A813" s="214"/>
      <c r="B813" s="214"/>
      <c r="C813" s="217"/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4"/>
      <c r="T813" s="214"/>
      <c r="U813" s="214"/>
      <c r="V813" s="214"/>
    </row>
    <row r="814" spans="1:22" x14ac:dyDescent="0.2">
      <c r="A814" s="214"/>
      <c r="B814" s="214"/>
      <c r="C814" s="217"/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214"/>
      <c r="S814" s="214"/>
      <c r="T814" s="214"/>
      <c r="U814" s="214"/>
      <c r="V814" s="214"/>
    </row>
    <row r="815" spans="1:22" x14ac:dyDescent="0.2">
      <c r="A815" s="214"/>
      <c r="B815" s="214"/>
      <c r="C815" s="217"/>
      <c r="D815" s="214"/>
      <c r="E815" s="214"/>
      <c r="F815" s="214"/>
      <c r="G815" s="214"/>
      <c r="H815" s="214"/>
      <c r="I815" s="214"/>
      <c r="J815" s="214"/>
      <c r="K815" s="214"/>
      <c r="L815" s="214"/>
      <c r="M815" s="214"/>
      <c r="N815" s="214"/>
      <c r="O815" s="214"/>
      <c r="P815" s="214"/>
      <c r="Q815" s="214"/>
      <c r="R815" s="214"/>
      <c r="S815" s="214"/>
      <c r="T815" s="214"/>
      <c r="U815" s="214"/>
      <c r="V815" s="214"/>
    </row>
    <row r="816" spans="1:22" x14ac:dyDescent="0.2">
      <c r="A816" s="214"/>
      <c r="B816" s="214"/>
      <c r="C816" s="217"/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4"/>
      <c r="T816" s="214"/>
      <c r="U816" s="214"/>
      <c r="V816" s="214"/>
    </row>
    <row r="817" spans="1:22" x14ac:dyDescent="0.2">
      <c r="A817" s="214"/>
      <c r="B817" s="214"/>
      <c r="C817" s="217"/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4"/>
      <c r="T817" s="214"/>
      <c r="U817" s="214"/>
      <c r="V817" s="214"/>
    </row>
    <row r="818" spans="1:22" x14ac:dyDescent="0.2">
      <c r="A818" s="214"/>
      <c r="B818" s="214"/>
      <c r="C818" s="217"/>
      <c r="D818" s="214"/>
      <c r="E818" s="214"/>
      <c r="F818" s="214"/>
      <c r="G818" s="214"/>
      <c r="H818" s="214"/>
      <c r="I818" s="214"/>
      <c r="J818" s="214"/>
      <c r="K818" s="214"/>
      <c r="L818" s="214"/>
      <c r="M818" s="214"/>
      <c r="N818" s="214"/>
      <c r="O818" s="214"/>
      <c r="P818" s="214"/>
      <c r="Q818" s="214"/>
      <c r="R818" s="214"/>
      <c r="S818" s="214"/>
      <c r="T818" s="214"/>
      <c r="U818" s="214"/>
      <c r="V818" s="214"/>
    </row>
    <row r="819" spans="1:22" x14ac:dyDescent="0.2">
      <c r="A819" s="214"/>
      <c r="B819" s="214"/>
      <c r="C819" s="217"/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4"/>
      <c r="O819" s="214"/>
      <c r="P819" s="214"/>
      <c r="Q819" s="214"/>
      <c r="R819" s="214"/>
      <c r="S819" s="214"/>
      <c r="T819" s="214"/>
      <c r="U819" s="214"/>
      <c r="V819" s="214"/>
    </row>
    <row r="820" spans="1:22" x14ac:dyDescent="0.2">
      <c r="A820" s="214"/>
      <c r="B820" s="214"/>
      <c r="C820" s="217"/>
      <c r="D820" s="214"/>
      <c r="E820" s="214"/>
      <c r="F820" s="214"/>
      <c r="G820" s="214"/>
      <c r="H820" s="214"/>
      <c r="I820" s="214"/>
      <c r="J820" s="214"/>
      <c r="K820" s="214"/>
      <c r="L820" s="214"/>
      <c r="M820" s="214"/>
      <c r="N820" s="214"/>
      <c r="O820" s="214"/>
      <c r="P820" s="214"/>
      <c r="Q820" s="214"/>
      <c r="R820" s="214"/>
      <c r="S820" s="214"/>
      <c r="T820" s="214"/>
      <c r="U820" s="214"/>
      <c r="V820" s="214"/>
    </row>
    <row r="821" spans="1:22" x14ac:dyDescent="0.2">
      <c r="A821" s="214"/>
      <c r="B821" s="214"/>
      <c r="C821" s="217"/>
      <c r="D821" s="214"/>
      <c r="E821" s="214"/>
      <c r="F821" s="214"/>
      <c r="G821" s="214"/>
      <c r="H821" s="214"/>
      <c r="I821" s="214"/>
      <c r="J821" s="214"/>
      <c r="K821" s="214"/>
      <c r="L821" s="214"/>
      <c r="M821" s="214"/>
      <c r="N821" s="214"/>
      <c r="O821" s="214"/>
      <c r="P821" s="214"/>
      <c r="Q821" s="214"/>
      <c r="R821" s="214"/>
      <c r="S821" s="214"/>
      <c r="T821" s="214"/>
      <c r="U821" s="214"/>
      <c r="V821" s="214"/>
    </row>
    <row r="822" spans="1:22" x14ac:dyDescent="0.2">
      <c r="A822" s="214"/>
      <c r="B822" s="214"/>
      <c r="C822" s="217"/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4"/>
      <c r="T822" s="214"/>
      <c r="U822" s="214"/>
      <c r="V822" s="214"/>
    </row>
    <row r="823" spans="1:22" x14ac:dyDescent="0.2">
      <c r="A823" s="214"/>
      <c r="B823" s="214"/>
      <c r="C823" s="217"/>
      <c r="D823" s="214"/>
      <c r="E823" s="214"/>
      <c r="F823" s="214"/>
      <c r="G823" s="214"/>
      <c r="H823" s="214"/>
      <c r="I823" s="214"/>
      <c r="J823" s="214"/>
      <c r="K823" s="214"/>
      <c r="L823" s="214"/>
      <c r="M823" s="214"/>
      <c r="N823" s="214"/>
      <c r="O823" s="214"/>
      <c r="P823" s="214"/>
      <c r="Q823" s="214"/>
      <c r="R823" s="214"/>
      <c r="S823" s="214"/>
      <c r="T823" s="214"/>
      <c r="U823" s="214"/>
      <c r="V823" s="214"/>
    </row>
    <row r="824" spans="1:22" x14ac:dyDescent="0.2">
      <c r="A824" s="214"/>
      <c r="B824" s="214"/>
      <c r="C824" s="217"/>
      <c r="D824" s="214"/>
      <c r="E824" s="214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4"/>
      <c r="T824" s="214"/>
      <c r="U824" s="214"/>
      <c r="V824" s="214"/>
    </row>
    <row r="825" spans="1:22" x14ac:dyDescent="0.2">
      <c r="A825" s="214"/>
      <c r="B825" s="214"/>
      <c r="C825" s="217"/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4"/>
      <c r="T825" s="214"/>
      <c r="U825" s="214"/>
      <c r="V825" s="214"/>
    </row>
    <row r="826" spans="1:22" x14ac:dyDescent="0.2">
      <c r="A826" s="214"/>
      <c r="B826" s="214"/>
      <c r="C826" s="217"/>
      <c r="D826" s="214"/>
      <c r="E826" s="214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4"/>
      <c r="T826" s="214"/>
      <c r="U826" s="214"/>
      <c r="V826" s="214"/>
    </row>
    <row r="827" spans="1:22" x14ac:dyDescent="0.2">
      <c r="A827" s="214"/>
      <c r="B827" s="214"/>
      <c r="C827" s="217"/>
      <c r="D827" s="214"/>
      <c r="E827" s="214"/>
      <c r="F827" s="214"/>
      <c r="G827" s="214"/>
      <c r="H827" s="214"/>
      <c r="I827" s="214"/>
      <c r="J827" s="214"/>
      <c r="K827" s="214"/>
      <c r="L827" s="214"/>
      <c r="M827" s="214"/>
      <c r="N827" s="214"/>
      <c r="O827" s="214"/>
      <c r="P827" s="214"/>
      <c r="Q827" s="214"/>
      <c r="R827" s="214"/>
      <c r="S827" s="214"/>
      <c r="T827" s="214"/>
      <c r="U827" s="214"/>
      <c r="V827" s="214"/>
    </row>
    <row r="828" spans="1:22" x14ac:dyDescent="0.2">
      <c r="A828" s="214"/>
      <c r="B828" s="214"/>
      <c r="C828" s="217"/>
      <c r="D828" s="214"/>
      <c r="E828" s="214"/>
      <c r="F828" s="214"/>
      <c r="G828" s="214"/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4"/>
      <c r="T828" s="214"/>
      <c r="U828" s="214"/>
      <c r="V828" s="214"/>
    </row>
    <row r="829" spans="1:22" x14ac:dyDescent="0.2">
      <c r="A829" s="214"/>
      <c r="B829" s="214"/>
      <c r="C829" s="217"/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4"/>
      <c r="T829" s="214"/>
      <c r="U829" s="214"/>
      <c r="V829" s="214"/>
    </row>
    <row r="830" spans="1:22" x14ac:dyDescent="0.2">
      <c r="A830" s="214"/>
      <c r="B830" s="214"/>
      <c r="C830" s="217"/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4"/>
      <c r="T830" s="214"/>
      <c r="U830" s="214"/>
      <c r="V830" s="214"/>
    </row>
    <row r="831" spans="1:22" x14ac:dyDescent="0.2">
      <c r="A831" s="214"/>
      <c r="B831" s="214"/>
      <c r="C831" s="217"/>
      <c r="D831" s="214"/>
      <c r="E831" s="214"/>
      <c r="F831" s="214"/>
      <c r="G831" s="214"/>
      <c r="H831" s="214"/>
      <c r="I831" s="214"/>
      <c r="J831" s="214"/>
      <c r="K831" s="214"/>
      <c r="L831" s="214"/>
      <c r="M831" s="214"/>
      <c r="N831" s="214"/>
      <c r="O831" s="214"/>
      <c r="P831" s="214"/>
      <c r="Q831" s="214"/>
      <c r="R831" s="214"/>
      <c r="S831" s="214"/>
      <c r="T831" s="214"/>
      <c r="U831" s="214"/>
      <c r="V831" s="214"/>
    </row>
    <row r="832" spans="1:22" x14ac:dyDescent="0.2">
      <c r="A832" s="214"/>
      <c r="B832" s="214"/>
      <c r="C832" s="217"/>
      <c r="D832" s="214"/>
      <c r="E832" s="214"/>
      <c r="F832" s="214"/>
      <c r="G832" s="214"/>
      <c r="H832" s="214"/>
      <c r="I832" s="214"/>
      <c r="J832" s="214"/>
      <c r="K832" s="214"/>
      <c r="L832" s="214"/>
      <c r="M832" s="214"/>
      <c r="N832" s="214"/>
      <c r="O832" s="214"/>
      <c r="P832" s="214"/>
      <c r="Q832" s="214"/>
      <c r="R832" s="214"/>
      <c r="S832" s="214"/>
      <c r="T832" s="214"/>
      <c r="U832" s="214"/>
      <c r="V832" s="214"/>
    </row>
    <row r="833" spans="1:22" x14ac:dyDescent="0.2">
      <c r="A833" s="214"/>
      <c r="B833" s="214"/>
      <c r="C833" s="217"/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4"/>
      <c r="T833" s="214"/>
      <c r="U833" s="214"/>
      <c r="V833" s="214"/>
    </row>
    <row r="834" spans="1:22" x14ac:dyDescent="0.2">
      <c r="A834" s="214"/>
      <c r="B834" s="214"/>
      <c r="C834" s="217"/>
      <c r="D834" s="214"/>
      <c r="E834" s="214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4"/>
      <c r="T834" s="214"/>
      <c r="U834" s="214"/>
      <c r="V834" s="214"/>
    </row>
    <row r="835" spans="1:22" x14ac:dyDescent="0.2">
      <c r="A835" s="214"/>
      <c r="B835" s="214"/>
      <c r="C835" s="217"/>
      <c r="D835" s="214"/>
      <c r="E835" s="214"/>
      <c r="F835" s="214"/>
      <c r="G835" s="214"/>
      <c r="H835" s="214"/>
      <c r="I835" s="214"/>
      <c r="J835" s="214"/>
      <c r="K835" s="214"/>
      <c r="L835" s="214"/>
      <c r="M835" s="214"/>
      <c r="N835" s="214"/>
      <c r="O835" s="214"/>
      <c r="P835" s="214"/>
      <c r="Q835" s="214"/>
      <c r="R835" s="214"/>
      <c r="S835" s="214"/>
      <c r="T835" s="214"/>
      <c r="U835" s="214"/>
      <c r="V835" s="214"/>
    </row>
    <row r="836" spans="1:22" x14ac:dyDescent="0.2">
      <c r="A836" s="214"/>
      <c r="B836" s="214"/>
      <c r="C836" s="217"/>
      <c r="D836" s="214"/>
      <c r="E836" s="214"/>
      <c r="F836" s="214"/>
      <c r="G836" s="214"/>
      <c r="H836" s="214"/>
      <c r="I836" s="214"/>
      <c r="J836" s="214"/>
      <c r="K836" s="214"/>
      <c r="L836" s="214"/>
      <c r="M836" s="214"/>
      <c r="N836" s="214"/>
      <c r="O836" s="214"/>
      <c r="P836" s="214"/>
      <c r="Q836" s="214"/>
      <c r="R836" s="214"/>
      <c r="S836" s="214"/>
      <c r="T836" s="214"/>
      <c r="U836" s="214"/>
      <c r="V836" s="214"/>
    </row>
    <row r="837" spans="1:22" x14ac:dyDescent="0.2">
      <c r="A837" s="214"/>
      <c r="B837" s="214"/>
      <c r="C837" s="217"/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4"/>
      <c r="T837" s="214"/>
      <c r="U837" s="214"/>
      <c r="V837" s="214"/>
    </row>
    <row r="838" spans="1:22" x14ac:dyDescent="0.2">
      <c r="A838" s="214"/>
      <c r="B838" s="214"/>
      <c r="C838" s="217"/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4"/>
      <c r="T838" s="214"/>
      <c r="U838" s="214"/>
      <c r="V838" s="214"/>
    </row>
    <row r="839" spans="1:22" x14ac:dyDescent="0.2">
      <c r="A839" s="214"/>
      <c r="B839" s="214"/>
      <c r="C839" s="217"/>
      <c r="D839" s="214"/>
      <c r="E839" s="214"/>
      <c r="F839" s="214"/>
      <c r="G839" s="214"/>
      <c r="H839" s="214"/>
      <c r="I839" s="214"/>
      <c r="J839" s="214"/>
      <c r="K839" s="214"/>
      <c r="L839" s="214"/>
      <c r="M839" s="214"/>
      <c r="N839" s="214"/>
      <c r="O839" s="214"/>
      <c r="P839" s="214"/>
      <c r="Q839" s="214"/>
      <c r="R839" s="214"/>
      <c r="S839" s="214"/>
      <c r="T839" s="214"/>
      <c r="U839" s="214"/>
      <c r="V839" s="214"/>
    </row>
    <row r="840" spans="1:22" x14ac:dyDescent="0.2">
      <c r="A840" s="214"/>
      <c r="B840" s="214"/>
      <c r="C840" s="217"/>
      <c r="D840" s="214"/>
      <c r="E840" s="214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4"/>
      <c r="T840" s="214"/>
      <c r="U840" s="214"/>
      <c r="V840" s="214"/>
    </row>
    <row r="841" spans="1:22" x14ac:dyDescent="0.2">
      <c r="A841" s="214"/>
      <c r="B841" s="214"/>
      <c r="C841" s="217"/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4"/>
      <c r="T841" s="214"/>
      <c r="U841" s="214"/>
      <c r="V841" s="214"/>
    </row>
    <row r="842" spans="1:22" x14ac:dyDescent="0.2">
      <c r="A842" s="214"/>
      <c r="B842" s="214"/>
      <c r="C842" s="217"/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4"/>
      <c r="T842" s="214"/>
      <c r="U842" s="214"/>
      <c r="V842" s="214"/>
    </row>
    <row r="843" spans="1:22" x14ac:dyDescent="0.2">
      <c r="A843" s="214"/>
      <c r="B843" s="214"/>
      <c r="C843" s="217"/>
      <c r="D843" s="214"/>
      <c r="E843" s="214"/>
      <c r="F843" s="214"/>
      <c r="G843" s="214"/>
      <c r="H843" s="214"/>
      <c r="I843" s="214"/>
      <c r="J843" s="214"/>
      <c r="K843" s="214"/>
      <c r="L843" s="214"/>
      <c r="M843" s="214"/>
      <c r="N843" s="214"/>
      <c r="O843" s="214"/>
      <c r="P843" s="214"/>
      <c r="Q843" s="214"/>
      <c r="R843" s="214"/>
      <c r="S843" s="214"/>
      <c r="T843" s="214"/>
      <c r="U843" s="214"/>
      <c r="V843" s="214"/>
    </row>
    <row r="844" spans="1:22" x14ac:dyDescent="0.2">
      <c r="A844" s="214"/>
      <c r="B844" s="214"/>
      <c r="C844" s="217"/>
      <c r="D844" s="214"/>
      <c r="E844" s="214"/>
      <c r="F844" s="214"/>
      <c r="G844" s="214"/>
      <c r="H844" s="214"/>
      <c r="I844" s="214"/>
      <c r="J844" s="214"/>
      <c r="K844" s="214"/>
      <c r="L844" s="214"/>
      <c r="M844" s="214"/>
      <c r="N844" s="214"/>
      <c r="O844" s="214"/>
      <c r="P844" s="214"/>
      <c r="Q844" s="214"/>
      <c r="R844" s="214"/>
      <c r="S844" s="214"/>
      <c r="T844" s="214"/>
      <c r="U844" s="214"/>
      <c r="V844" s="214"/>
    </row>
    <row r="845" spans="1:22" x14ac:dyDescent="0.2">
      <c r="A845" s="214"/>
      <c r="B845" s="214"/>
      <c r="C845" s="217"/>
      <c r="D845" s="214"/>
      <c r="E845" s="214"/>
      <c r="F845" s="214"/>
      <c r="G845" s="214"/>
      <c r="H845" s="214"/>
      <c r="I845" s="214"/>
      <c r="J845" s="214"/>
      <c r="K845" s="214"/>
      <c r="L845" s="214"/>
      <c r="M845" s="214"/>
      <c r="N845" s="214"/>
      <c r="O845" s="214"/>
      <c r="P845" s="214"/>
      <c r="Q845" s="214"/>
      <c r="R845" s="214"/>
      <c r="S845" s="214"/>
      <c r="T845" s="214"/>
      <c r="U845" s="214"/>
      <c r="V845" s="214"/>
    </row>
    <row r="846" spans="1:22" x14ac:dyDescent="0.2">
      <c r="A846" s="214"/>
      <c r="B846" s="214"/>
      <c r="C846" s="217"/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4"/>
      <c r="T846" s="214"/>
      <c r="U846" s="214"/>
      <c r="V846" s="214"/>
    </row>
    <row r="847" spans="1:22" x14ac:dyDescent="0.2">
      <c r="A847" s="214"/>
      <c r="B847" s="214"/>
      <c r="C847" s="217"/>
      <c r="D847" s="214"/>
      <c r="E847" s="214"/>
      <c r="F847" s="214"/>
      <c r="G847" s="214"/>
      <c r="H847" s="214"/>
      <c r="I847" s="214"/>
      <c r="J847" s="214"/>
      <c r="K847" s="214"/>
      <c r="L847" s="214"/>
      <c r="M847" s="214"/>
      <c r="N847" s="214"/>
      <c r="O847" s="214"/>
      <c r="P847" s="214"/>
      <c r="Q847" s="214"/>
      <c r="R847" s="214"/>
      <c r="S847" s="214"/>
      <c r="T847" s="214"/>
      <c r="U847" s="214"/>
      <c r="V847" s="214"/>
    </row>
    <row r="848" spans="1:22" x14ac:dyDescent="0.2">
      <c r="A848" s="214"/>
      <c r="B848" s="214"/>
      <c r="C848" s="217"/>
      <c r="D848" s="214"/>
      <c r="E848" s="214"/>
      <c r="F848" s="214"/>
      <c r="G848" s="214"/>
      <c r="H848" s="214"/>
      <c r="I848" s="214"/>
      <c r="J848" s="214"/>
      <c r="K848" s="214"/>
      <c r="L848" s="214"/>
      <c r="M848" s="214"/>
      <c r="N848" s="214"/>
      <c r="O848" s="214"/>
      <c r="P848" s="214"/>
      <c r="Q848" s="214"/>
      <c r="R848" s="214"/>
      <c r="S848" s="214"/>
      <c r="T848" s="214"/>
      <c r="U848" s="214"/>
      <c r="V848" s="214"/>
    </row>
    <row r="849" spans="1:22" x14ac:dyDescent="0.2">
      <c r="A849" s="214"/>
      <c r="B849" s="214"/>
      <c r="C849" s="217"/>
      <c r="D849" s="214"/>
      <c r="E849" s="214"/>
      <c r="F849" s="214"/>
      <c r="G849" s="214"/>
      <c r="H849" s="214"/>
      <c r="I849" s="214"/>
      <c r="J849" s="214"/>
      <c r="K849" s="214"/>
      <c r="L849" s="214"/>
      <c r="M849" s="214"/>
      <c r="N849" s="214"/>
      <c r="O849" s="214"/>
      <c r="P849" s="214"/>
      <c r="Q849" s="214"/>
      <c r="R849" s="214"/>
      <c r="S849" s="214"/>
      <c r="T849" s="214"/>
      <c r="U849" s="214"/>
      <c r="V849" s="214"/>
    </row>
    <row r="850" spans="1:22" x14ac:dyDescent="0.2">
      <c r="A850" s="214"/>
      <c r="B850" s="214"/>
      <c r="C850" s="217"/>
      <c r="D850" s="214"/>
      <c r="E850" s="214"/>
      <c r="F850" s="214"/>
      <c r="G850" s="214"/>
      <c r="H850" s="214"/>
      <c r="I850" s="214"/>
      <c r="J850" s="214"/>
      <c r="K850" s="214"/>
      <c r="L850" s="214"/>
      <c r="M850" s="214"/>
      <c r="N850" s="214"/>
      <c r="O850" s="214"/>
      <c r="P850" s="214"/>
      <c r="Q850" s="214"/>
      <c r="R850" s="214"/>
      <c r="S850" s="214"/>
      <c r="T850" s="214"/>
      <c r="U850" s="214"/>
      <c r="V850" s="214"/>
    </row>
    <row r="851" spans="1:22" x14ac:dyDescent="0.2">
      <c r="A851" s="214"/>
      <c r="B851" s="214"/>
      <c r="C851" s="217"/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4"/>
      <c r="T851" s="214"/>
      <c r="U851" s="214"/>
      <c r="V851" s="214"/>
    </row>
    <row r="852" spans="1:22" x14ac:dyDescent="0.2">
      <c r="A852" s="214"/>
      <c r="B852" s="214"/>
      <c r="C852" s="217"/>
      <c r="D852" s="214"/>
      <c r="E852" s="214"/>
      <c r="F852" s="214"/>
      <c r="G852" s="214"/>
      <c r="H852" s="214"/>
      <c r="I852" s="214"/>
      <c r="J852" s="214"/>
      <c r="K852" s="214"/>
      <c r="L852" s="214"/>
      <c r="M852" s="214"/>
      <c r="N852" s="214"/>
      <c r="O852" s="214"/>
      <c r="P852" s="214"/>
      <c r="Q852" s="214"/>
      <c r="R852" s="214"/>
      <c r="S852" s="214"/>
      <c r="T852" s="214"/>
      <c r="U852" s="214"/>
      <c r="V852" s="214"/>
    </row>
    <row r="853" spans="1:22" x14ac:dyDescent="0.2">
      <c r="A853" s="214"/>
      <c r="B853" s="214"/>
      <c r="C853" s="217"/>
      <c r="D853" s="214"/>
      <c r="E853" s="214"/>
      <c r="F853" s="214"/>
      <c r="G853" s="214"/>
      <c r="H853" s="214"/>
      <c r="I853" s="214"/>
      <c r="J853" s="214"/>
      <c r="K853" s="214"/>
      <c r="L853" s="214"/>
      <c r="M853" s="214"/>
      <c r="N853" s="214"/>
      <c r="O853" s="214"/>
      <c r="P853" s="214"/>
      <c r="Q853" s="214"/>
      <c r="R853" s="214"/>
      <c r="S853" s="214"/>
      <c r="T853" s="214"/>
      <c r="U853" s="214"/>
      <c r="V853" s="214"/>
    </row>
    <row r="854" spans="1:22" x14ac:dyDescent="0.2">
      <c r="A854" s="214"/>
      <c r="B854" s="214"/>
      <c r="C854" s="217"/>
      <c r="D854" s="214"/>
      <c r="E854" s="214"/>
      <c r="F854" s="214"/>
      <c r="G854" s="214"/>
      <c r="H854" s="214"/>
      <c r="I854" s="214"/>
      <c r="J854" s="214"/>
      <c r="K854" s="214"/>
      <c r="L854" s="214"/>
      <c r="M854" s="214"/>
      <c r="N854" s="214"/>
      <c r="O854" s="214"/>
      <c r="P854" s="214"/>
      <c r="Q854" s="214"/>
      <c r="R854" s="214"/>
      <c r="S854" s="214"/>
      <c r="T854" s="214"/>
      <c r="U854" s="214"/>
      <c r="V854" s="214"/>
    </row>
    <row r="855" spans="1:22" x14ac:dyDescent="0.2">
      <c r="A855" s="214"/>
      <c r="B855" s="214"/>
      <c r="C855" s="217"/>
      <c r="D855" s="214"/>
      <c r="E855" s="214"/>
      <c r="F855" s="214"/>
      <c r="G855" s="214"/>
      <c r="H855" s="214"/>
      <c r="I855" s="214"/>
      <c r="J855" s="214"/>
      <c r="K855" s="214"/>
      <c r="L855" s="214"/>
      <c r="M855" s="214"/>
      <c r="N855" s="214"/>
      <c r="O855" s="214"/>
      <c r="P855" s="214"/>
      <c r="Q855" s="214"/>
      <c r="R855" s="214"/>
      <c r="S855" s="214"/>
      <c r="T855" s="214"/>
      <c r="U855" s="214"/>
      <c r="V855" s="214"/>
    </row>
    <row r="856" spans="1:22" x14ac:dyDescent="0.2">
      <c r="A856" s="214"/>
      <c r="B856" s="214"/>
      <c r="C856" s="217"/>
      <c r="D856" s="214"/>
      <c r="E856" s="214"/>
      <c r="F856" s="214"/>
      <c r="G856" s="214"/>
      <c r="H856" s="214"/>
      <c r="I856" s="214"/>
      <c r="J856" s="214"/>
      <c r="K856" s="214"/>
      <c r="L856" s="214"/>
      <c r="M856" s="214"/>
      <c r="N856" s="214"/>
      <c r="O856" s="214"/>
      <c r="P856" s="214"/>
      <c r="Q856" s="214"/>
      <c r="R856" s="214"/>
      <c r="S856" s="214"/>
      <c r="T856" s="214"/>
      <c r="U856" s="214"/>
      <c r="V856" s="214"/>
    </row>
    <row r="857" spans="1:22" x14ac:dyDescent="0.2">
      <c r="A857" s="214"/>
      <c r="B857" s="214"/>
      <c r="C857" s="217"/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4"/>
      <c r="T857" s="214"/>
      <c r="U857" s="214"/>
      <c r="V857" s="214"/>
    </row>
    <row r="858" spans="1:22" x14ac:dyDescent="0.2">
      <c r="A858" s="214"/>
      <c r="B858" s="214"/>
      <c r="C858" s="217"/>
      <c r="D858" s="214"/>
      <c r="E858" s="214"/>
      <c r="F858" s="214"/>
      <c r="G858" s="214"/>
      <c r="H858" s="214"/>
      <c r="I858" s="214"/>
      <c r="J858" s="214"/>
      <c r="K858" s="214"/>
      <c r="L858" s="214"/>
      <c r="M858" s="214"/>
      <c r="N858" s="214"/>
      <c r="O858" s="214"/>
      <c r="P858" s="214"/>
      <c r="Q858" s="214"/>
      <c r="R858" s="214"/>
      <c r="S858" s="214"/>
      <c r="T858" s="214"/>
      <c r="U858" s="214"/>
      <c r="V858" s="214"/>
    </row>
    <row r="859" spans="1:22" x14ac:dyDescent="0.2">
      <c r="A859" s="214"/>
      <c r="B859" s="214"/>
      <c r="C859" s="217"/>
      <c r="D859" s="214"/>
      <c r="E859" s="214"/>
      <c r="F859" s="214"/>
      <c r="G859" s="214"/>
      <c r="H859" s="214"/>
      <c r="I859" s="214"/>
      <c r="J859" s="214"/>
      <c r="K859" s="214"/>
      <c r="L859" s="214"/>
      <c r="M859" s="214"/>
      <c r="N859" s="214"/>
      <c r="O859" s="214"/>
      <c r="P859" s="214"/>
      <c r="Q859" s="214"/>
      <c r="R859" s="214"/>
      <c r="S859" s="214"/>
      <c r="T859" s="214"/>
      <c r="U859" s="214"/>
      <c r="V859" s="214"/>
    </row>
    <row r="860" spans="1:22" x14ac:dyDescent="0.2">
      <c r="A860" s="214"/>
      <c r="B860" s="214"/>
      <c r="C860" s="217"/>
      <c r="D860" s="214"/>
      <c r="E860" s="214"/>
      <c r="F860" s="214"/>
      <c r="G860" s="214"/>
      <c r="H860" s="214"/>
      <c r="I860" s="214"/>
      <c r="J860" s="214"/>
      <c r="K860" s="214"/>
      <c r="L860" s="214"/>
      <c r="M860" s="214"/>
      <c r="N860" s="214"/>
      <c r="O860" s="214"/>
      <c r="P860" s="214"/>
      <c r="Q860" s="214"/>
      <c r="R860" s="214"/>
      <c r="S860" s="214"/>
      <c r="T860" s="214"/>
      <c r="U860" s="214"/>
      <c r="V860" s="214"/>
    </row>
    <row r="861" spans="1:22" x14ac:dyDescent="0.2">
      <c r="A861" s="214"/>
      <c r="B861" s="214"/>
      <c r="C861" s="217"/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4"/>
      <c r="T861" s="214"/>
      <c r="U861" s="214"/>
      <c r="V861" s="214"/>
    </row>
    <row r="862" spans="1:22" x14ac:dyDescent="0.2">
      <c r="A862" s="214"/>
      <c r="B862" s="214"/>
      <c r="C862" s="217"/>
      <c r="D862" s="214"/>
      <c r="E862" s="214"/>
      <c r="F862" s="214"/>
      <c r="G862" s="214"/>
      <c r="H862" s="214"/>
      <c r="I862" s="214"/>
      <c r="J862" s="214"/>
      <c r="K862" s="214"/>
      <c r="L862" s="214"/>
      <c r="M862" s="214"/>
      <c r="N862" s="214"/>
      <c r="O862" s="214"/>
      <c r="P862" s="214"/>
      <c r="Q862" s="214"/>
      <c r="R862" s="214"/>
      <c r="S862" s="214"/>
      <c r="T862" s="214"/>
      <c r="U862" s="214"/>
      <c r="V862" s="214"/>
    </row>
    <row r="863" spans="1:22" x14ac:dyDescent="0.2">
      <c r="A863" s="214"/>
      <c r="B863" s="214"/>
      <c r="C863" s="217"/>
      <c r="D863" s="214"/>
      <c r="E863" s="214"/>
      <c r="F863" s="214"/>
      <c r="G863" s="214"/>
      <c r="H863" s="214"/>
      <c r="I863" s="214"/>
      <c r="J863" s="214"/>
      <c r="K863" s="214"/>
      <c r="L863" s="214"/>
      <c r="M863" s="214"/>
      <c r="N863" s="214"/>
      <c r="O863" s="214"/>
      <c r="P863" s="214"/>
      <c r="Q863" s="214"/>
      <c r="R863" s="214"/>
      <c r="S863" s="214"/>
      <c r="T863" s="214"/>
      <c r="U863" s="214"/>
      <c r="V863" s="214"/>
    </row>
    <row r="864" spans="1:22" x14ac:dyDescent="0.2">
      <c r="A864" s="214"/>
      <c r="B864" s="214"/>
      <c r="C864" s="217"/>
      <c r="D864" s="214"/>
      <c r="E864" s="214"/>
      <c r="F864" s="214"/>
      <c r="G864" s="214"/>
      <c r="H864" s="214"/>
      <c r="I864" s="214"/>
      <c r="J864" s="214"/>
      <c r="K864" s="214"/>
      <c r="L864" s="214"/>
      <c r="M864" s="214"/>
      <c r="N864" s="214"/>
      <c r="O864" s="214"/>
      <c r="P864" s="214"/>
      <c r="Q864" s="214"/>
      <c r="R864" s="214"/>
      <c r="S864" s="214"/>
      <c r="T864" s="214"/>
      <c r="U864" s="214"/>
      <c r="V864" s="214"/>
    </row>
    <row r="865" spans="1:22" x14ac:dyDescent="0.2">
      <c r="A865" s="214"/>
      <c r="B865" s="214"/>
      <c r="C865" s="217"/>
      <c r="D865" s="214"/>
      <c r="E865" s="214"/>
      <c r="F865" s="214"/>
      <c r="G865" s="214"/>
      <c r="H865" s="214"/>
      <c r="I865" s="214"/>
      <c r="J865" s="214"/>
      <c r="K865" s="214"/>
      <c r="L865" s="214"/>
      <c r="M865" s="214"/>
      <c r="N865" s="214"/>
      <c r="O865" s="214"/>
      <c r="P865" s="214"/>
      <c r="Q865" s="214"/>
      <c r="R865" s="214"/>
      <c r="S865" s="214"/>
      <c r="T865" s="214"/>
      <c r="U865" s="214"/>
      <c r="V865" s="214"/>
    </row>
    <row r="866" spans="1:22" x14ac:dyDescent="0.2">
      <c r="A866" s="214"/>
      <c r="B866" s="214"/>
      <c r="C866" s="217"/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4"/>
      <c r="T866" s="214"/>
      <c r="U866" s="214"/>
      <c r="V866" s="214"/>
    </row>
    <row r="867" spans="1:22" x14ac:dyDescent="0.2">
      <c r="A867" s="214"/>
      <c r="B867" s="214"/>
      <c r="C867" s="217"/>
      <c r="D867" s="214"/>
      <c r="E867" s="214"/>
      <c r="F867" s="214"/>
      <c r="G867" s="214"/>
      <c r="H867" s="214"/>
      <c r="I867" s="214"/>
      <c r="J867" s="214"/>
      <c r="K867" s="214"/>
      <c r="L867" s="214"/>
      <c r="M867" s="214"/>
      <c r="N867" s="214"/>
      <c r="O867" s="214"/>
      <c r="P867" s="214"/>
      <c r="Q867" s="214"/>
      <c r="R867" s="214"/>
      <c r="S867" s="214"/>
      <c r="T867" s="214"/>
      <c r="U867" s="214"/>
      <c r="V867" s="214"/>
    </row>
    <row r="868" spans="1:22" x14ac:dyDescent="0.2">
      <c r="A868" s="214"/>
      <c r="B868" s="214"/>
      <c r="C868" s="217"/>
      <c r="D868" s="214"/>
      <c r="E868" s="214"/>
      <c r="F868" s="214"/>
      <c r="G868" s="214"/>
      <c r="H868" s="214"/>
      <c r="I868" s="214"/>
      <c r="J868" s="214"/>
      <c r="K868" s="214"/>
      <c r="L868" s="214"/>
      <c r="M868" s="214"/>
      <c r="N868" s="214"/>
      <c r="O868" s="214"/>
      <c r="P868" s="214"/>
      <c r="Q868" s="214"/>
      <c r="R868" s="214"/>
      <c r="S868" s="214"/>
      <c r="T868" s="214"/>
      <c r="U868" s="214"/>
      <c r="V868" s="214"/>
    </row>
    <row r="869" spans="1:22" x14ac:dyDescent="0.2">
      <c r="A869" s="214"/>
      <c r="B869" s="214"/>
      <c r="C869" s="217"/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214"/>
      <c r="Q869" s="214"/>
      <c r="R869" s="214"/>
      <c r="S869" s="214"/>
      <c r="T869" s="214"/>
      <c r="U869" s="214"/>
      <c r="V869" s="214"/>
    </row>
    <row r="870" spans="1:22" x14ac:dyDescent="0.2">
      <c r="A870" s="214"/>
      <c r="B870" s="214"/>
      <c r="C870" s="217"/>
      <c r="D870" s="214"/>
      <c r="E870" s="214"/>
      <c r="F870" s="214"/>
      <c r="G870" s="214"/>
      <c r="H870" s="214"/>
      <c r="I870" s="214"/>
      <c r="J870" s="214"/>
      <c r="K870" s="214"/>
      <c r="L870" s="214"/>
      <c r="M870" s="214"/>
      <c r="N870" s="214"/>
      <c r="O870" s="214"/>
      <c r="P870" s="214"/>
      <c r="Q870" s="214"/>
      <c r="R870" s="214"/>
      <c r="S870" s="214"/>
      <c r="T870" s="214"/>
      <c r="U870" s="214"/>
      <c r="V870" s="214"/>
    </row>
    <row r="871" spans="1:22" x14ac:dyDescent="0.2">
      <c r="A871" s="214"/>
      <c r="B871" s="214"/>
      <c r="C871" s="217"/>
      <c r="D871" s="214"/>
      <c r="E871" s="214"/>
      <c r="F871" s="214"/>
      <c r="G871" s="214"/>
      <c r="H871" s="214"/>
      <c r="I871" s="214"/>
      <c r="J871" s="214"/>
      <c r="K871" s="214"/>
      <c r="L871" s="214"/>
      <c r="M871" s="214"/>
      <c r="N871" s="214"/>
      <c r="O871" s="214"/>
      <c r="P871" s="214"/>
      <c r="Q871" s="214"/>
      <c r="R871" s="214"/>
      <c r="S871" s="214"/>
      <c r="T871" s="214"/>
      <c r="U871" s="214"/>
      <c r="V871" s="214"/>
    </row>
    <row r="872" spans="1:22" x14ac:dyDescent="0.2">
      <c r="A872" s="214"/>
      <c r="B872" s="214"/>
      <c r="C872" s="217"/>
      <c r="D872" s="214"/>
      <c r="E872" s="214"/>
      <c r="F872" s="214"/>
      <c r="G872" s="214"/>
      <c r="H872" s="214"/>
      <c r="I872" s="214"/>
      <c r="J872" s="214"/>
      <c r="K872" s="214"/>
      <c r="L872" s="214"/>
      <c r="M872" s="214"/>
      <c r="N872" s="214"/>
      <c r="O872" s="214"/>
      <c r="P872" s="214"/>
      <c r="Q872" s="214"/>
      <c r="R872" s="214"/>
      <c r="S872" s="214"/>
      <c r="T872" s="214"/>
      <c r="U872" s="214"/>
      <c r="V872" s="214"/>
    </row>
    <row r="873" spans="1:22" x14ac:dyDescent="0.2">
      <c r="A873" s="214"/>
      <c r="B873" s="214"/>
      <c r="C873" s="217"/>
      <c r="D873" s="214"/>
      <c r="E873" s="214"/>
      <c r="F873" s="214"/>
      <c r="G873" s="214"/>
      <c r="H873" s="214"/>
      <c r="I873" s="214"/>
      <c r="J873" s="214"/>
      <c r="K873" s="214"/>
      <c r="L873" s="214"/>
      <c r="M873" s="214"/>
      <c r="N873" s="214"/>
      <c r="O873" s="214"/>
      <c r="P873" s="214"/>
      <c r="Q873" s="214"/>
      <c r="R873" s="214"/>
      <c r="S873" s="214"/>
      <c r="T873" s="214"/>
      <c r="U873" s="214"/>
      <c r="V873" s="214"/>
    </row>
    <row r="874" spans="1:22" x14ac:dyDescent="0.2">
      <c r="A874" s="214"/>
      <c r="B874" s="214"/>
      <c r="C874" s="217"/>
      <c r="D874" s="214"/>
      <c r="E874" s="214"/>
      <c r="F874" s="214"/>
      <c r="G874" s="214"/>
      <c r="H874" s="214"/>
      <c r="I874" s="214"/>
      <c r="J874" s="214"/>
      <c r="K874" s="214"/>
      <c r="L874" s="214"/>
      <c r="M874" s="214"/>
      <c r="N874" s="214"/>
      <c r="O874" s="214"/>
      <c r="P874" s="214"/>
      <c r="Q874" s="214"/>
      <c r="R874" s="214"/>
      <c r="S874" s="214"/>
      <c r="T874" s="214"/>
      <c r="U874" s="214"/>
      <c r="V874" s="214"/>
    </row>
    <row r="875" spans="1:22" x14ac:dyDescent="0.2">
      <c r="A875" s="214"/>
      <c r="B875" s="214"/>
      <c r="C875" s="217"/>
      <c r="D875" s="214"/>
      <c r="E875" s="214"/>
      <c r="F875" s="214"/>
      <c r="G875" s="214"/>
      <c r="H875" s="214"/>
      <c r="I875" s="214"/>
      <c r="J875" s="214"/>
      <c r="K875" s="214"/>
      <c r="L875" s="214"/>
      <c r="M875" s="214"/>
      <c r="N875" s="214"/>
      <c r="O875" s="214"/>
      <c r="P875" s="214"/>
      <c r="Q875" s="214"/>
      <c r="R875" s="214"/>
      <c r="S875" s="214"/>
      <c r="T875" s="214"/>
      <c r="U875" s="214"/>
      <c r="V875" s="214"/>
    </row>
    <row r="876" spans="1:22" x14ac:dyDescent="0.2">
      <c r="A876" s="214"/>
      <c r="B876" s="214"/>
      <c r="C876" s="217"/>
      <c r="D876" s="214"/>
      <c r="E876" s="214"/>
      <c r="F876" s="214"/>
      <c r="G876" s="214"/>
      <c r="H876" s="214"/>
      <c r="I876" s="214"/>
      <c r="J876" s="214"/>
      <c r="K876" s="214"/>
      <c r="L876" s="214"/>
      <c r="M876" s="214"/>
      <c r="N876" s="214"/>
      <c r="O876" s="214"/>
      <c r="P876" s="214"/>
      <c r="Q876" s="214"/>
      <c r="R876" s="214"/>
      <c r="S876" s="214"/>
      <c r="T876" s="214"/>
      <c r="U876" s="214"/>
      <c r="V876" s="214"/>
    </row>
    <row r="877" spans="1:22" x14ac:dyDescent="0.2">
      <c r="A877" s="214"/>
      <c r="B877" s="214"/>
      <c r="C877" s="217"/>
      <c r="D877" s="214"/>
      <c r="E877" s="214"/>
      <c r="F877" s="214"/>
      <c r="G877" s="214"/>
      <c r="H877" s="214"/>
      <c r="I877" s="214"/>
      <c r="J877" s="214"/>
      <c r="K877" s="214"/>
      <c r="L877" s="214"/>
      <c r="M877" s="214"/>
      <c r="N877" s="214"/>
      <c r="O877" s="214"/>
      <c r="P877" s="214"/>
      <c r="Q877" s="214"/>
      <c r="R877" s="214"/>
      <c r="S877" s="214"/>
      <c r="T877" s="214"/>
      <c r="U877" s="214"/>
      <c r="V877" s="214"/>
    </row>
    <row r="878" spans="1:22" x14ac:dyDescent="0.2">
      <c r="A878" s="214"/>
      <c r="B878" s="214"/>
      <c r="C878" s="217"/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4"/>
      <c r="T878" s="214"/>
      <c r="U878" s="214"/>
      <c r="V878" s="214"/>
    </row>
    <row r="879" spans="1:22" x14ac:dyDescent="0.2">
      <c r="A879" s="214"/>
      <c r="B879" s="214"/>
      <c r="C879" s="217"/>
      <c r="D879" s="214"/>
      <c r="E879" s="214"/>
      <c r="F879" s="214"/>
      <c r="G879" s="214"/>
      <c r="H879" s="214"/>
      <c r="I879" s="214"/>
      <c r="J879" s="214"/>
      <c r="K879" s="214"/>
      <c r="L879" s="214"/>
      <c r="M879" s="214"/>
      <c r="N879" s="214"/>
      <c r="O879" s="214"/>
      <c r="P879" s="214"/>
      <c r="Q879" s="214"/>
      <c r="R879" s="214"/>
      <c r="S879" s="214"/>
      <c r="T879" s="214"/>
      <c r="U879" s="214"/>
      <c r="V879" s="214"/>
    </row>
    <row r="880" spans="1:22" x14ac:dyDescent="0.2">
      <c r="A880" s="214"/>
      <c r="B880" s="214"/>
      <c r="C880" s="217"/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4"/>
      <c r="T880" s="214"/>
      <c r="U880" s="214"/>
      <c r="V880" s="214"/>
    </row>
    <row r="881" spans="1:22" x14ac:dyDescent="0.2">
      <c r="A881" s="214"/>
      <c r="B881" s="214"/>
      <c r="C881" s="217"/>
      <c r="D881" s="214"/>
      <c r="E881" s="214"/>
      <c r="F881" s="214"/>
      <c r="G881" s="214"/>
      <c r="H881" s="214"/>
      <c r="I881" s="214"/>
      <c r="J881" s="214"/>
      <c r="K881" s="214"/>
      <c r="L881" s="214"/>
      <c r="M881" s="214"/>
      <c r="N881" s="214"/>
      <c r="O881" s="214"/>
      <c r="P881" s="214"/>
      <c r="Q881" s="214"/>
      <c r="R881" s="214"/>
      <c r="S881" s="214"/>
      <c r="T881" s="214"/>
      <c r="U881" s="214"/>
      <c r="V881" s="214"/>
    </row>
    <row r="882" spans="1:22" x14ac:dyDescent="0.2">
      <c r="A882" s="214"/>
      <c r="B882" s="214"/>
      <c r="C882" s="217"/>
      <c r="D882" s="214"/>
      <c r="E882" s="214"/>
      <c r="F882" s="214"/>
      <c r="G882" s="214"/>
      <c r="H882" s="214"/>
      <c r="I882" s="214"/>
      <c r="J882" s="214"/>
      <c r="K882" s="214"/>
      <c r="L882" s="214"/>
      <c r="M882" s="214"/>
      <c r="N882" s="214"/>
      <c r="O882" s="214"/>
      <c r="P882" s="214"/>
      <c r="Q882" s="214"/>
      <c r="R882" s="214"/>
      <c r="S882" s="214"/>
      <c r="T882" s="214"/>
      <c r="U882" s="214"/>
      <c r="V882" s="214"/>
    </row>
    <row r="883" spans="1:22" x14ac:dyDescent="0.2">
      <c r="A883" s="214"/>
      <c r="B883" s="214"/>
      <c r="C883" s="217"/>
      <c r="D883" s="214"/>
      <c r="E883" s="214"/>
      <c r="F883" s="214"/>
      <c r="G883" s="214"/>
      <c r="H883" s="214"/>
      <c r="I883" s="214"/>
      <c r="J883" s="214"/>
      <c r="K883" s="214"/>
      <c r="L883" s="214"/>
      <c r="M883" s="214"/>
      <c r="N883" s="214"/>
      <c r="O883" s="214"/>
      <c r="P883" s="214"/>
      <c r="Q883" s="214"/>
      <c r="R883" s="214"/>
      <c r="S883" s="214"/>
      <c r="T883" s="214"/>
      <c r="U883" s="214"/>
      <c r="V883" s="214"/>
    </row>
    <row r="884" spans="1:22" x14ac:dyDescent="0.2">
      <c r="A884" s="214"/>
      <c r="B884" s="214"/>
      <c r="C884" s="217"/>
      <c r="D884" s="214"/>
      <c r="E884" s="214"/>
      <c r="F884" s="214"/>
      <c r="G884" s="214"/>
      <c r="H884" s="214"/>
      <c r="I884" s="214"/>
      <c r="J884" s="214"/>
      <c r="K884" s="214"/>
      <c r="L884" s="214"/>
      <c r="M884" s="214"/>
      <c r="N884" s="214"/>
      <c r="O884" s="214"/>
      <c r="P884" s="214"/>
      <c r="Q884" s="214"/>
      <c r="R884" s="214"/>
      <c r="S884" s="214"/>
      <c r="T884" s="214"/>
      <c r="U884" s="214"/>
      <c r="V884" s="214"/>
    </row>
    <row r="885" spans="1:22" x14ac:dyDescent="0.2">
      <c r="A885" s="214"/>
      <c r="B885" s="214"/>
      <c r="C885" s="217"/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4"/>
      <c r="T885" s="214"/>
      <c r="U885" s="214"/>
      <c r="V885" s="214"/>
    </row>
    <row r="886" spans="1:22" x14ac:dyDescent="0.2">
      <c r="A886" s="214"/>
      <c r="B886" s="214"/>
      <c r="C886" s="217"/>
      <c r="D886" s="214"/>
      <c r="E886" s="214"/>
      <c r="F886" s="214"/>
      <c r="G886" s="214"/>
      <c r="H886" s="214"/>
      <c r="I886" s="214"/>
      <c r="J886" s="214"/>
      <c r="K886" s="214"/>
      <c r="L886" s="214"/>
      <c r="M886" s="214"/>
      <c r="N886" s="214"/>
      <c r="O886" s="214"/>
      <c r="P886" s="214"/>
      <c r="Q886" s="214"/>
      <c r="R886" s="214"/>
      <c r="S886" s="214"/>
      <c r="T886" s="214"/>
      <c r="U886" s="214"/>
      <c r="V886" s="214"/>
    </row>
    <row r="887" spans="1:22" x14ac:dyDescent="0.2">
      <c r="A887" s="214"/>
      <c r="B887" s="214"/>
      <c r="C887" s="217"/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214"/>
      <c r="Q887" s="214"/>
      <c r="R887" s="214"/>
      <c r="S887" s="214"/>
      <c r="T887" s="214"/>
      <c r="U887" s="214"/>
      <c r="V887" s="214"/>
    </row>
    <row r="888" spans="1:22" x14ac:dyDescent="0.2">
      <c r="A888" s="214"/>
      <c r="B888" s="214"/>
      <c r="C888" s="217"/>
      <c r="D888" s="214"/>
      <c r="E888" s="214"/>
      <c r="F888" s="214"/>
      <c r="G888" s="214"/>
      <c r="H888" s="214"/>
      <c r="I888" s="214"/>
      <c r="J888" s="214"/>
      <c r="K888" s="214"/>
      <c r="L888" s="214"/>
      <c r="M888" s="214"/>
      <c r="N888" s="214"/>
      <c r="O888" s="214"/>
      <c r="P888" s="214"/>
      <c r="Q888" s="214"/>
      <c r="R888" s="214"/>
      <c r="S888" s="214"/>
      <c r="T888" s="214"/>
      <c r="U888" s="214"/>
      <c r="V888" s="214"/>
    </row>
    <row r="889" spans="1:22" x14ac:dyDescent="0.2">
      <c r="A889" s="214"/>
      <c r="B889" s="214"/>
      <c r="C889" s="217"/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4"/>
      <c r="T889" s="214"/>
      <c r="U889" s="214"/>
      <c r="V889" s="214"/>
    </row>
    <row r="890" spans="1:22" x14ac:dyDescent="0.2">
      <c r="A890" s="214"/>
      <c r="B890" s="214"/>
      <c r="C890" s="217"/>
      <c r="D890" s="214"/>
      <c r="E890" s="214"/>
      <c r="F890" s="214"/>
      <c r="G890" s="214"/>
      <c r="H890" s="214"/>
      <c r="I890" s="214"/>
      <c r="J890" s="214"/>
      <c r="K890" s="214"/>
      <c r="L890" s="214"/>
      <c r="M890" s="214"/>
      <c r="N890" s="214"/>
      <c r="O890" s="214"/>
      <c r="P890" s="214"/>
      <c r="Q890" s="214"/>
      <c r="R890" s="214"/>
      <c r="S890" s="214"/>
      <c r="T890" s="214"/>
      <c r="U890" s="214"/>
      <c r="V890" s="214"/>
    </row>
    <row r="891" spans="1:22" x14ac:dyDescent="0.2">
      <c r="A891" s="214"/>
      <c r="B891" s="214"/>
      <c r="C891" s="217"/>
      <c r="D891" s="214"/>
      <c r="E891" s="214"/>
      <c r="F891" s="214"/>
      <c r="G891" s="214"/>
      <c r="H891" s="214"/>
      <c r="I891" s="214"/>
      <c r="J891" s="214"/>
      <c r="K891" s="214"/>
      <c r="L891" s="214"/>
      <c r="M891" s="214"/>
      <c r="N891" s="214"/>
      <c r="O891" s="214"/>
      <c r="P891" s="214"/>
      <c r="Q891" s="214"/>
      <c r="R891" s="214"/>
      <c r="S891" s="214"/>
      <c r="T891" s="214"/>
      <c r="U891" s="214"/>
      <c r="V891" s="214"/>
    </row>
    <row r="892" spans="1:22" x14ac:dyDescent="0.2">
      <c r="A892" s="214"/>
      <c r="B892" s="214"/>
      <c r="C892" s="217"/>
      <c r="D892" s="214"/>
      <c r="E892" s="214"/>
      <c r="F892" s="214"/>
      <c r="G892" s="214"/>
      <c r="H892" s="214"/>
      <c r="I892" s="214"/>
      <c r="J892" s="214"/>
      <c r="K892" s="214"/>
      <c r="L892" s="214"/>
      <c r="M892" s="214"/>
      <c r="N892" s="214"/>
      <c r="O892" s="214"/>
      <c r="P892" s="214"/>
      <c r="Q892" s="214"/>
      <c r="R892" s="214"/>
      <c r="S892" s="214"/>
      <c r="T892" s="214"/>
      <c r="U892" s="214"/>
      <c r="V892" s="214"/>
    </row>
    <row r="893" spans="1:22" x14ac:dyDescent="0.2">
      <c r="A893" s="214"/>
      <c r="B893" s="214"/>
      <c r="C893" s="217"/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4"/>
      <c r="T893" s="214"/>
      <c r="U893" s="214"/>
      <c r="V893" s="214"/>
    </row>
    <row r="894" spans="1:22" x14ac:dyDescent="0.2">
      <c r="A894" s="214"/>
      <c r="B894" s="214"/>
      <c r="C894" s="217"/>
      <c r="D894" s="214"/>
      <c r="E894" s="214"/>
      <c r="F894" s="214"/>
      <c r="G894" s="214"/>
      <c r="H894" s="214"/>
      <c r="I894" s="214"/>
      <c r="J894" s="214"/>
      <c r="K894" s="214"/>
      <c r="L894" s="214"/>
      <c r="M894" s="214"/>
      <c r="N894" s="214"/>
      <c r="O894" s="214"/>
      <c r="P894" s="214"/>
      <c r="Q894" s="214"/>
      <c r="R894" s="214"/>
      <c r="S894" s="214"/>
      <c r="T894" s="214"/>
      <c r="U894" s="214"/>
      <c r="V894" s="214"/>
    </row>
    <row r="895" spans="1:22" x14ac:dyDescent="0.2">
      <c r="A895" s="214"/>
      <c r="B895" s="214"/>
      <c r="C895" s="217"/>
      <c r="D895" s="214"/>
      <c r="E895" s="214"/>
      <c r="F895" s="214"/>
      <c r="G895" s="214"/>
      <c r="H895" s="214"/>
      <c r="I895" s="214"/>
      <c r="J895" s="214"/>
      <c r="K895" s="214"/>
      <c r="L895" s="214"/>
      <c r="M895" s="214"/>
      <c r="N895" s="214"/>
      <c r="O895" s="214"/>
      <c r="P895" s="214"/>
      <c r="Q895" s="214"/>
      <c r="R895" s="214"/>
      <c r="S895" s="214"/>
      <c r="T895" s="214"/>
      <c r="U895" s="214"/>
      <c r="V895" s="214"/>
    </row>
    <row r="896" spans="1:22" x14ac:dyDescent="0.2">
      <c r="A896" s="214"/>
      <c r="B896" s="214"/>
      <c r="C896" s="217"/>
      <c r="D896" s="214"/>
      <c r="E896" s="214"/>
      <c r="F896" s="214"/>
      <c r="G896" s="214"/>
      <c r="H896" s="214"/>
      <c r="I896" s="214"/>
      <c r="J896" s="214"/>
      <c r="K896" s="214"/>
      <c r="L896" s="214"/>
      <c r="M896" s="214"/>
      <c r="N896" s="214"/>
      <c r="O896" s="214"/>
      <c r="P896" s="214"/>
      <c r="Q896" s="214"/>
      <c r="R896" s="214"/>
      <c r="S896" s="214"/>
      <c r="T896" s="214"/>
      <c r="U896" s="214"/>
      <c r="V896" s="214"/>
    </row>
    <row r="897" spans="1:22" x14ac:dyDescent="0.2">
      <c r="A897" s="214"/>
      <c r="B897" s="214"/>
      <c r="C897" s="217"/>
      <c r="D897" s="214"/>
      <c r="E897" s="214"/>
      <c r="F897" s="214"/>
      <c r="G897" s="214"/>
      <c r="H897" s="214"/>
      <c r="I897" s="214"/>
      <c r="J897" s="214"/>
      <c r="K897" s="214"/>
      <c r="L897" s="214"/>
      <c r="M897" s="214"/>
      <c r="N897" s="214"/>
      <c r="O897" s="214"/>
      <c r="P897" s="214"/>
      <c r="Q897" s="214"/>
      <c r="R897" s="214"/>
      <c r="S897" s="214"/>
      <c r="T897" s="214"/>
      <c r="U897" s="214"/>
      <c r="V897" s="214"/>
    </row>
    <row r="898" spans="1:22" x14ac:dyDescent="0.2">
      <c r="A898" s="214"/>
      <c r="B898" s="214"/>
      <c r="C898" s="217"/>
      <c r="D898" s="214"/>
      <c r="E898" s="214"/>
      <c r="F898" s="214"/>
      <c r="G898" s="214"/>
      <c r="H898" s="214"/>
      <c r="I898" s="214"/>
      <c r="J898" s="214"/>
      <c r="K898" s="214"/>
      <c r="L898" s="214"/>
      <c r="M898" s="214"/>
      <c r="N898" s="214"/>
      <c r="O898" s="214"/>
      <c r="P898" s="214"/>
      <c r="Q898" s="214"/>
      <c r="R898" s="214"/>
      <c r="S898" s="214"/>
      <c r="T898" s="214"/>
      <c r="U898" s="214"/>
      <c r="V898" s="214"/>
    </row>
    <row r="899" spans="1:22" x14ac:dyDescent="0.2">
      <c r="A899" s="214"/>
      <c r="B899" s="214"/>
      <c r="C899" s="217"/>
      <c r="D899" s="214"/>
      <c r="E899" s="214"/>
      <c r="F899" s="214"/>
      <c r="G899" s="214"/>
      <c r="H899" s="214"/>
      <c r="I899" s="214"/>
      <c r="J899" s="214"/>
      <c r="K899" s="214"/>
      <c r="L899" s="214"/>
      <c r="M899" s="214"/>
      <c r="N899" s="214"/>
      <c r="O899" s="214"/>
      <c r="P899" s="214"/>
      <c r="Q899" s="214"/>
      <c r="R899" s="214"/>
      <c r="S899" s="214"/>
      <c r="T899" s="214"/>
      <c r="U899" s="214"/>
      <c r="V899" s="214"/>
    </row>
    <row r="900" spans="1:22" x14ac:dyDescent="0.2">
      <c r="A900" s="214"/>
      <c r="B900" s="214"/>
      <c r="C900" s="217"/>
      <c r="D900" s="214"/>
      <c r="E900" s="214"/>
      <c r="F900" s="214"/>
      <c r="G900" s="214"/>
      <c r="H900" s="214"/>
      <c r="I900" s="214"/>
      <c r="J900" s="214"/>
      <c r="K900" s="214"/>
      <c r="L900" s="214"/>
      <c r="M900" s="214"/>
      <c r="N900" s="214"/>
      <c r="O900" s="214"/>
      <c r="P900" s="214"/>
      <c r="Q900" s="214"/>
      <c r="R900" s="214"/>
      <c r="S900" s="214"/>
      <c r="T900" s="214"/>
      <c r="U900" s="214"/>
      <c r="V900" s="214"/>
    </row>
    <row r="901" spans="1:22" x14ac:dyDescent="0.2">
      <c r="A901" s="214"/>
      <c r="B901" s="214"/>
      <c r="C901" s="217"/>
      <c r="D901" s="214"/>
      <c r="E901" s="214"/>
      <c r="F901" s="214"/>
      <c r="G901" s="214"/>
      <c r="H901" s="214"/>
      <c r="I901" s="214"/>
      <c r="J901" s="214"/>
      <c r="K901" s="214"/>
      <c r="L901" s="214"/>
      <c r="M901" s="214"/>
      <c r="N901" s="214"/>
      <c r="O901" s="214"/>
      <c r="P901" s="214"/>
      <c r="Q901" s="214"/>
      <c r="R901" s="214"/>
      <c r="S901" s="214"/>
      <c r="T901" s="214"/>
      <c r="U901" s="214"/>
      <c r="V901" s="214"/>
    </row>
    <row r="902" spans="1:22" x14ac:dyDescent="0.2">
      <c r="A902" s="214"/>
      <c r="B902" s="214"/>
      <c r="C902" s="217"/>
      <c r="D902" s="214"/>
      <c r="E902" s="214"/>
      <c r="F902" s="214"/>
      <c r="G902" s="214"/>
      <c r="H902" s="214"/>
      <c r="I902" s="214"/>
      <c r="J902" s="214"/>
      <c r="K902" s="214"/>
      <c r="L902" s="214"/>
      <c r="M902" s="214"/>
      <c r="N902" s="214"/>
      <c r="O902" s="214"/>
      <c r="P902" s="214"/>
      <c r="Q902" s="214"/>
      <c r="R902" s="214"/>
      <c r="S902" s="214"/>
      <c r="T902" s="214"/>
      <c r="U902" s="214"/>
      <c r="V902" s="214"/>
    </row>
    <row r="903" spans="1:22" x14ac:dyDescent="0.2">
      <c r="A903" s="214"/>
      <c r="B903" s="214"/>
      <c r="C903" s="217"/>
      <c r="D903" s="214"/>
      <c r="E903" s="214"/>
      <c r="F903" s="214"/>
      <c r="G903" s="214"/>
      <c r="H903" s="214"/>
      <c r="I903" s="214"/>
      <c r="J903" s="214"/>
      <c r="K903" s="214"/>
      <c r="L903" s="214"/>
      <c r="M903" s="214"/>
      <c r="N903" s="214"/>
      <c r="O903" s="214"/>
      <c r="P903" s="214"/>
      <c r="Q903" s="214"/>
      <c r="R903" s="214"/>
      <c r="S903" s="214"/>
      <c r="T903" s="214"/>
      <c r="U903" s="214"/>
      <c r="V903" s="214"/>
    </row>
    <row r="904" spans="1:22" x14ac:dyDescent="0.2">
      <c r="A904" s="214"/>
      <c r="B904" s="214"/>
      <c r="C904" s="217"/>
      <c r="D904" s="214"/>
      <c r="E904" s="214"/>
      <c r="F904" s="214"/>
      <c r="G904" s="214"/>
      <c r="H904" s="214"/>
      <c r="I904" s="214"/>
      <c r="J904" s="214"/>
      <c r="K904" s="214"/>
      <c r="L904" s="214"/>
      <c r="M904" s="214"/>
      <c r="N904" s="214"/>
      <c r="O904" s="214"/>
      <c r="P904" s="214"/>
      <c r="Q904" s="214"/>
      <c r="R904" s="214"/>
      <c r="S904" s="214"/>
      <c r="T904" s="214"/>
      <c r="U904" s="214"/>
      <c r="V904" s="214"/>
    </row>
    <row r="905" spans="1:22" x14ac:dyDescent="0.2">
      <c r="A905" s="214"/>
      <c r="B905" s="214"/>
      <c r="C905" s="217"/>
      <c r="D905" s="214"/>
      <c r="E905" s="214"/>
      <c r="F905" s="214"/>
      <c r="G905" s="214"/>
      <c r="H905" s="214"/>
      <c r="I905" s="214"/>
      <c r="J905" s="214"/>
      <c r="K905" s="214"/>
      <c r="L905" s="214"/>
      <c r="M905" s="214"/>
      <c r="N905" s="214"/>
      <c r="O905" s="214"/>
      <c r="P905" s="214"/>
      <c r="Q905" s="214"/>
      <c r="R905" s="214"/>
      <c r="S905" s="214"/>
      <c r="T905" s="214"/>
      <c r="U905" s="214"/>
      <c r="V905" s="214"/>
    </row>
  </sheetData>
  <sheetProtection algorithmName="SHA-512" hashValue="d2Kkcj1wvvnnNMPFRn0g4wyiK05dSYLePWCHuJkF1YROPYU5N1tlNqnSDYFOXi+4bzjqHcv3NuKmD2jRaSKW/A==" saltValue="GTphxQstSfa9CF/22HNJbQ==" spinCount="100000" sheet="1" objects="1" scenarios="1"/>
  <mergeCells count="2">
    <mergeCell ref="A6:B6"/>
    <mergeCell ref="A20:E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M393"/>
  <sheetViews>
    <sheetView workbookViewId="0"/>
  </sheetViews>
  <sheetFormatPr baseColWidth="10" defaultColWidth="8.83203125" defaultRowHeight="15" x14ac:dyDescent="0.2"/>
  <cols>
    <col min="2" max="2" width="31.83203125" customWidth="1"/>
    <col min="3" max="3" width="14.83203125" customWidth="1"/>
    <col min="4" max="5" width="12.6640625" customWidth="1"/>
    <col min="6" max="6" width="14.5" customWidth="1"/>
    <col min="7" max="7" width="14.83203125" customWidth="1"/>
  </cols>
  <sheetData>
    <row r="1" spans="1:13" ht="20" thickBot="1" x14ac:dyDescent="0.25">
      <c r="A1" s="103" t="s">
        <v>169</v>
      </c>
      <c r="B1" s="104"/>
      <c r="C1" s="105"/>
      <c r="D1" s="105"/>
      <c r="E1" s="105"/>
      <c r="F1" s="105"/>
      <c r="G1" s="7"/>
      <c r="H1" s="7"/>
      <c r="I1" s="7"/>
      <c r="J1" s="7"/>
      <c r="K1" s="7"/>
      <c r="L1" s="7"/>
      <c r="M1" s="7"/>
    </row>
    <row r="2" spans="1:13" ht="15" customHeight="1" x14ac:dyDescent="0.2">
      <c r="A2" s="94"/>
      <c r="B2" s="37"/>
      <c r="C2" s="38"/>
      <c r="D2" s="38"/>
      <c r="E2" s="38"/>
      <c r="F2" s="38"/>
      <c r="G2" s="7"/>
      <c r="H2" s="7"/>
      <c r="I2" s="7"/>
      <c r="J2" s="7"/>
      <c r="K2" s="7"/>
      <c r="L2" s="7"/>
      <c r="M2" s="7"/>
    </row>
    <row r="3" spans="1:13" ht="15" customHeight="1" x14ac:dyDescent="0.2">
      <c r="A3" s="106" t="s">
        <v>210</v>
      </c>
      <c r="B3" s="106"/>
      <c r="C3" s="113"/>
      <c r="D3" s="7"/>
      <c r="E3" s="7"/>
      <c r="F3" s="38"/>
      <c r="G3" s="7"/>
      <c r="H3" s="7"/>
      <c r="I3" s="7"/>
      <c r="J3" s="7"/>
      <c r="K3" s="7"/>
      <c r="L3" s="7"/>
      <c r="M3" s="7"/>
    </row>
    <row r="4" spans="1:13" ht="15" customHeight="1" x14ac:dyDescent="0.2">
      <c r="A4" s="122" t="s">
        <v>226</v>
      </c>
      <c r="B4" s="41" t="s">
        <v>133</v>
      </c>
      <c r="C4" s="115">
        <v>5.0000000000000001E-3</v>
      </c>
      <c r="D4" s="357" t="s">
        <v>212</v>
      </c>
      <c r="E4" s="358"/>
      <c r="F4" s="38"/>
      <c r="G4" s="7"/>
      <c r="H4" s="7"/>
      <c r="I4" s="7"/>
      <c r="J4" s="7"/>
      <c r="K4" s="7"/>
      <c r="L4" s="7"/>
      <c r="M4" s="7"/>
    </row>
    <row r="5" spans="1:13" ht="15" customHeight="1" x14ac:dyDescent="0.2">
      <c r="A5" s="119"/>
      <c r="B5" s="38"/>
      <c r="C5" s="116">
        <f>+G24*C4</f>
        <v>892.5</v>
      </c>
      <c r="D5" s="357" t="s">
        <v>213</v>
      </c>
      <c r="E5" s="358"/>
      <c r="F5" s="38"/>
      <c r="G5" s="7"/>
      <c r="H5" s="7"/>
      <c r="I5" s="7"/>
      <c r="J5" s="7"/>
      <c r="K5" s="7"/>
      <c r="L5" s="7"/>
      <c r="M5" s="7"/>
    </row>
    <row r="6" spans="1:13" ht="15" customHeight="1" x14ac:dyDescent="0.2">
      <c r="A6" s="122" t="s">
        <v>356</v>
      </c>
      <c r="B6" s="41" t="s">
        <v>211</v>
      </c>
      <c r="C6" s="114">
        <v>36</v>
      </c>
      <c r="D6" s="359" t="s">
        <v>170</v>
      </c>
      <c r="E6" s="358"/>
      <c r="F6" s="121"/>
      <c r="G6" s="7"/>
      <c r="H6" s="7"/>
      <c r="I6" s="7"/>
      <c r="J6" s="7"/>
      <c r="K6" s="7"/>
      <c r="L6" s="7"/>
      <c r="M6" s="7"/>
    </row>
    <row r="7" spans="1:13" ht="15" customHeight="1" x14ac:dyDescent="0.2">
      <c r="A7" s="2"/>
      <c r="B7" s="7"/>
      <c r="C7" s="102">
        <f>(+G24)/C6</f>
        <v>4958.333333333333</v>
      </c>
      <c r="D7" s="359" t="s">
        <v>214</v>
      </c>
      <c r="E7" s="358"/>
      <c r="F7" s="38"/>
      <c r="G7" s="7"/>
      <c r="H7" s="7"/>
      <c r="I7" s="7"/>
      <c r="J7" s="7"/>
      <c r="K7" s="7"/>
      <c r="L7" s="7"/>
      <c r="M7" s="7"/>
    </row>
    <row r="8" spans="1:13" ht="15" customHeight="1" x14ac:dyDescent="0.2">
      <c r="A8" s="94"/>
      <c r="B8" s="37"/>
      <c r="C8" s="38"/>
      <c r="D8" s="38"/>
      <c r="E8" s="38"/>
      <c r="F8" s="38"/>
      <c r="G8" s="7"/>
      <c r="H8" s="7"/>
      <c r="I8" s="7"/>
      <c r="J8" s="7"/>
      <c r="K8" s="7"/>
      <c r="L8" s="7"/>
      <c r="M8" s="7"/>
    </row>
    <row r="9" spans="1:13" ht="15" customHeight="1" x14ac:dyDescent="0.2">
      <c r="A9" s="7"/>
      <c r="B9" s="449" t="s">
        <v>225</v>
      </c>
      <c r="C9" s="450"/>
      <c r="D9" s="450"/>
      <c r="E9" s="451"/>
      <c r="F9" s="7"/>
      <c r="G9" s="7"/>
      <c r="H9" s="7"/>
      <c r="I9" s="7"/>
      <c r="J9" s="7"/>
      <c r="K9" s="7"/>
      <c r="L9" s="7"/>
      <c r="M9" s="7"/>
    </row>
    <row r="10" spans="1:13" s="27" customFormat="1" ht="64.5" customHeight="1" x14ac:dyDescent="0.2">
      <c r="A10" s="208" t="s">
        <v>44</v>
      </c>
      <c r="B10" s="209" t="s">
        <v>25</v>
      </c>
      <c r="C10" s="210" t="s">
        <v>26</v>
      </c>
      <c r="D10" s="210" t="s">
        <v>27</v>
      </c>
      <c r="E10" s="210" t="s">
        <v>28</v>
      </c>
      <c r="F10" s="210" t="s">
        <v>269</v>
      </c>
      <c r="G10" s="210" t="s">
        <v>270</v>
      </c>
      <c r="H10" s="44"/>
      <c r="I10" s="44"/>
      <c r="J10" s="44"/>
      <c r="K10" s="44"/>
      <c r="L10" s="44"/>
      <c r="M10" s="44"/>
    </row>
    <row r="11" spans="1:13" s="14" customFormat="1" x14ac:dyDescent="0.2">
      <c r="A11" s="97" t="s">
        <v>160</v>
      </c>
      <c r="B11" s="97"/>
      <c r="C11" s="98"/>
      <c r="D11" s="98"/>
      <c r="E11" s="98"/>
      <c r="F11" s="98"/>
      <c r="G11" s="98"/>
      <c r="H11" s="33"/>
      <c r="I11" s="33"/>
      <c r="J11" s="33"/>
      <c r="K11" s="33"/>
      <c r="L11" s="33"/>
      <c r="M11" s="33"/>
    </row>
    <row r="12" spans="1:13" x14ac:dyDescent="0.2">
      <c r="A12" s="204">
        <v>1</v>
      </c>
      <c r="B12" s="34" t="s">
        <v>77</v>
      </c>
      <c r="C12" s="34"/>
      <c r="D12" s="76">
        <v>0</v>
      </c>
      <c r="E12" s="74">
        <v>0</v>
      </c>
      <c r="F12" s="176">
        <f>+E12*D12</f>
        <v>0</v>
      </c>
      <c r="G12" s="176"/>
      <c r="H12" s="7"/>
      <c r="I12" s="7"/>
      <c r="J12" s="7"/>
      <c r="K12" s="7"/>
      <c r="L12" s="7"/>
      <c r="M12" s="7"/>
    </row>
    <row r="13" spans="1:13" x14ac:dyDescent="0.2">
      <c r="A13" s="204">
        <v>2</v>
      </c>
      <c r="B13" s="34" t="s">
        <v>78</v>
      </c>
      <c r="C13" s="34"/>
      <c r="D13" s="76">
        <v>20</v>
      </c>
      <c r="E13" s="74">
        <v>1500</v>
      </c>
      <c r="F13" s="176">
        <f t="shared" ref="F13:F36" si="0">+E13*D13</f>
        <v>30000</v>
      </c>
      <c r="G13" s="176"/>
      <c r="H13" s="7"/>
      <c r="I13" s="7"/>
      <c r="J13" s="7"/>
      <c r="K13" s="7"/>
      <c r="L13" s="7"/>
      <c r="M13" s="7"/>
    </row>
    <row r="14" spans="1:13" x14ac:dyDescent="0.2">
      <c r="A14" s="204">
        <v>3</v>
      </c>
      <c r="B14" s="34" t="s">
        <v>79</v>
      </c>
      <c r="C14" s="34"/>
      <c r="D14" s="76">
        <v>5</v>
      </c>
      <c r="E14" s="74">
        <v>4500</v>
      </c>
      <c r="F14" s="176">
        <f t="shared" si="0"/>
        <v>22500</v>
      </c>
      <c r="G14" s="176"/>
      <c r="H14" s="7"/>
      <c r="I14" s="7"/>
      <c r="J14" s="7"/>
      <c r="K14" s="7"/>
      <c r="L14" s="7"/>
      <c r="M14" s="7"/>
    </row>
    <row r="15" spans="1:13" x14ac:dyDescent="0.2">
      <c r="A15" s="204">
        <v>4</v>
      </c>
      <c r="B15" s="34" t="s">
        <v>80</v>
      </c>
      <c r="C15" s="34"/>
      <c r="D15" s="76">
        <v>5</v>
      </c>
      <c r="E15" s="74">
        <v>6500</v>
      </c>
      <c r="F15" s="176">
        <f t="shared" si="0"/>
        <v>32500</v>
      </c>
      <c r="G15" s="176"/>
      <c r="H15" s="7"/>
      <c r="I15" s="7"/>
      <c r="J15" s="7"/>
      <c r="K15" s="7"/>
      <c r="L15" s="7"/>
      <c r="M15" s="7"/>
    </row>
    <row r="16" spans="1:13" x14ac:dyDescent="0.2">
      <c r="A16" s="204">
        <v>5</v>
      </c>
      <c r="B16" s="34" t="s">
        <v>81</v>
      </c>
      <c r="C16" s="34"/>
      <c r="D16" s="76">
        <v>0</v>
      </c>
      <c r="E16" s="74">
        <v>0</v>
      </c>
      <c r="F16" s="176">
        <f t="shared" ref="F16:F21" si="1">+E16*D16</f>
        <v>0</v>
      </c>
      <c r="G16" s="176"/>
      <c r="H16" s="7"/>
      <c r="I16" s="7"/>
      <c r="J16" s="7"/>
      <c r="K16" s="7"/>
      <c r="L16" s="7"/>
      <c r="M16" s="7"/>
    </row>
    <row r="17" spans="1:13" x14ac:dyDescent="0.2">
      <c r="A17" s="204">
        <v>6</v>
      </c>
      <c r="B17" s="34" t="s">
        <v>82</v>
      </c>
      <c r="C17" s="34"/>
      <c r="D17" s="76">
        <v>1000</v>
      </c>
      <c r="E17" s="74">
        <v>1.5</v>
      </c>
      <c r="F17" s="176">
        <f t="shared" si="1"/>
        <v>1500</v>
      </c>
      <c r="G17" s="176"/>
      <c r="H17" s="7"/>
      <c r="I17" s="7"/>
      <c r="J17" s="7"/>
      <c r="K17" s="7"/>
      <c r="L17" s="7"/>
      <c r="M17" s="7"/>
    </row>
    <row r="18" spans="1:13" x14ac:dyDescent="0.2">
      <c r="A18" s="204">
        <v>7</v>
      </c>
      <c r="B18" s="34" t="s">
        <v>83</v>
      </c>
      <c r="C18" s="34"/>
      <c r="D18" s="76">
        <v>10</v>
      </c>
      <c r="E18" s="74">
        <v>1200</v>
      </c>
      <c r="F18" s="176">
        <f t="shared" si="1"/>
        <v>12000</v>
      </c>
      <c r="G18" s="176"/>
      <c r="H18" s="7"/>
      <c r="I18" s="7"/>
      <c r="J18" s="7"/>
      <c r="K18" s="7"/>
      <c r="L18" s="7"/>
      <c r="M18" s="7"/>
    </row>
    <row r="19" spans="1:13" x14ac:dyDescent="0.2">
      <c r="A19" s="204">
        <v>8</v>
      </c>
      <c r="B19" s="34" t="s">
        <v>84</v>
      </c>
      <c r="C19" s="34"/>
      <c r="D19" s="76">
        <v>0</v>
      </c>
      <c r="E19" s="74">
        <v>0</v>
      </c>
      <c r="F19" s="176">
        <f t="shared" si="1"/>
        <v>0</v>
      </c>
      <c r="G19" s="176"/>
      <c r="H19" s="7"/>
      <c r="I19" s="7"/>
      <c r="J19" s="7"/>
      <c r="K19" s="7"/>
      <c r="L19" s="7"/>
      <c r="M19" s="7"/>
    </row>
    <row r="20" spans="1:13" x14ac:dyDescent="0.2">
      <c r="A20" s="204">
        <v>9</v>
      </c>
      <c r="B20" s="34" t="s">
        <v>85</v>
      </c>
      <c r="C20" s="34"/>
      <c r="D20" s="76">
        <v>0</v>
      </c>
      <c r="E20" s="74">
        <v>0</v>
      </c>
      <c r="F20" s="176">
        <f t="shared" si="1"/>
        <v>0</v>
      </c>
      <c r="G20" s="176"/>
      <c r="H20" s="7"/>
      <c r="I20" s="7"/>
      <c r="J20" s="7"/>
      <c r="K20" s="7"/>
      <c r="L20" s="7"/>
      <c r="M20" s="7"/>
    </row>
    <row r="21" spans="1:13" x14ac:dyDescent="0.2">
      <c r="A21" s="204">
        <v>10</v>
      </c>
      <c r="B21" s="34" t="s">
        <v>86</v>
      </c>
      <c r="C21" s="34"/>
      <c r="D21" s="76">
        <v>0</v>
      </c>
      <c r="E21" s="74">
        <v>80000</v>
      </c>
      <c r="F21" s="176">
        <f t="shared" si="1"/>
        <v>0</v>
      </c>
      <c r="G21" s="176"/>
      <c r="H21" s="7"/>
      <c r="I21" s="7"/>
      <c r="J21" s="7"/>
      <c r="K21" s="7"/>
      <c r="L21" s="7"/>
      <c r="M21" s="7"/>
    </row>
    <row r="22" spans="1:13" x14ac:dyDescent="0.2">
      <c r="A22" s="204">
        <v>11</v>
      </c>
      <c r="B22" s="34" t="s">
        <v>275</v>
      </c>
      <c r="C22" s="34"/>
      <c r="D22" s="76">
        <v>8</v>
      </c>
      <c r="E22" s="74">
        <v>10000</v>
      </c>
      <c r="F22" s="176">
        <f t="shared" si="0"/>
        <v>80000</v>
      </c>
      <c r="G22" s="176"/>
      <c r="H22" s="7"/>
      <c r="I22" s="7"/>
      <c r="J22" s="7"/>
      <c r="K22" s="7"/>
      <c r="L22" s="7"/>
      <c r="M22" s="7"/>
    </row>
    <row r="23" spans="1:13" x14ac:dyDescent="0.2">
      <c r="A23" s="204">
        <v>12</v>
      </c>
      <c r="B23" s="34"/>
      <c r="C23" s="34"/>
      <c r="D23" s="76">
        <v>0</v>
      </c>
      <c r="E23" s="74">
        <v>0</v>
      </c>
      <c r="F23" s="176">
        <f t="shared" si="0"/>
        <v>0</v>
      </c>
      <c r="G23" s="176"/>
      <c r="H23" s="7"/>
      <c r="I23" s="7"/>
      <c r="J23" s="7"/>
      <c r="K23" s="7"/>
      <c r="L23" s="7"/>
      <c r="M23" s="7"/>
    </row>
    <row r="24" spans="1:13" ht="16" thickBot="1" x14ac:dyDescent="0.25">
      <c r="A24" s="375" t="s">
        <v>271</v>
      </c>
      <c r="B24" s="376"/>
      <c r="C24" s="376"/>
      <c r="D24" s="377"/>
      <c r="E24" s="378"/>
      <c r="F24" s="379"/>
      <c r="G24" s="379">
        <f>SUM(F12:F23)</f>
        <v>178500</v>
      </c>
      <c r="H24" s="7"/>
      <c r="I24" s="7"/>
      <c r="J24" s="7"/>
      <c r="K24" s="7"/>
      <c r="L24" s="7"/>
      <c r="M24" s="7"/>
    </row>
    <row r="25" spans="1:13" ht="16" thickTop="1" x14ac:dyDescent="0.2">
      <c r="A25" s="370" t="s">
        <v>265</v>
      </c>
      <c r="B25" s="371"/>
      <c r="C25" s="371"/>
      <c r="D25" s="372"/>
      <c r="E25" s="373"/>
      <c r="F25" s="374"/>
      <c r="G25" s="374"/>
      <c r="H25" s="7"/>
      <c r="I25" s="7"/>
      <c r="J25" s="7"/>
      <c r="K25" s="7"/>
      <c r="L25" s="7"/>
      <c r="M25" s="7"/>
    </row>
    <row r="26" spans="1:13" x14ac:dyDescent="0.2">
      <c r="A26" s="361">
        <v>1</v>
      </c>
      <c r="B26" s="369" t="s">
        <v>181</v>
      </c>
      <c r="C26" s="366"/>
      <c r="D26" s="367"/>
      <c r="E26" s="368"/>
      <c r="F26" s="362">
        <f>+'2. Org &amp; Network Setup'!E26</f>
        <v>202300</v>
      </c>
      <c r="G26" s="362"/>
      <c r="H26" s="7"/>
      <c r="I26" s="7"/>
      <c r="J26" s="7"/>
      <c r="K26" s="7"/>
      <c r="L26" s="7"/>
      <c r="M26" s="7"/>
    </row>
    <row r="27" spans="1:13" ht="16" thickBot="1" x14ac:dyDescent="0.25">
      <c r="A27" s="375" t="s">
        <v>272</v>
      </c>
      <c r="B27" s="376"/>
      <c r="C27" s="376"/>
      <c r="D27" s="377"/>
      <c r="E27" s="378"/>
      <c r="F27" s="379"/>
      <c r="G27" s="379">
        <f>+F26</f>
        <v>202300</v>
      </c>
      <c r="H27" s="7"/>
      <c r="I27" s="7"/>
      <c r="J27" s="7"/>
      <c r="K27" s="7"/>
      <c r="L27" s="7"/>
      <c r="M27" s="7"/>
    </row>
    <row r="28" spans="1:13" ht="16" thickTop="1" x14ac:dyDescent="0.2">
      <c r="A28" s="205" t="s">
        <v>266</v>
      </c>
      <c r="B28" s="363"/>
      <c r="C28" s="363"/>
      <c r="D28" s="364"/>
      <c r="E28" s="365"/>
      <c r="F28" s="207"/>
      <c r="G28" s="207"/>
      <c r="H28" s="7"/>
      <c r="I28" s="7"/>
      <c r="J28" s="7"/>
      <c r="K28" s="7"/>
      <c r="L28" s="7"/>
      <c r="M28" s="7"/>
    </row>
    <row r="29" spans="1:13" x14ac:dyDescent="0.2">
      <c r="A29" s="206">
        <v>1</v>
      </c>
      <c r="B29" s="95" t="s">
        <v>161</v>
      </c>
      <c r="C29" s="95"/>
      <c r="D29" s="101">
        <v>1</v>
      </c>
      <c r="E29" s="96">
        <v>5000</v>
      </c>
      <c r="F29" s="177">
        <f t="shared" si="0"/>
        <v>5000</v>
      </c>
      <c r="G29" s="177"/>
      <c r="H29" s="7"/>
      <c r="I29" s="7"/>
      <c r="J29" s="7"/>
      <c r="K29" s="7"/>
      <c r="L29" s="7"/>
      <c r="M29" s="7"/>
    </row>
    <row r="30" spans="1:13" x14ac:dyDescent="0.2">
      <c r="A30" s="204">
        <v>2</v>
      </c>
      <c r="B30" s="34" t="s">
        <v>162</v>
      </c>
      <c r="C30" s="34"/>
      <c r="D30" s="76">
        <v>2</v>
      </c>
      <c r="E30" s="74">
        <v>6500</v>
      </c>
      <c r="F30" s="176">
        <f t="shared" si="0"/>
        <v>13000</v>
      </c>
      <c r="G30" s="176"/>
      <c r="H30" s="7"/>
      <c r="I30" s="7"/>
      <c r="J30" s="7"/>
      <c r="K30" s="7"/>
      <c r="L30" s="7"/>
      <c r="M30" s="7"/>
    </row>
    <row r="31" spans="1:13" x14ac:dyDescent="0.2">
      <c r="A31" s="204">
        <v>3</v>
      </c>
      <c r="B31" s="34" t="s">
        <v>163</v>
      </c>
      <c r="C31" s="34"/>
      <c r="D31" s="76">
        <v>0</v>
      </c>
      <c r="E31" s="74">
        <v>0</v>
      </c>
      <c r="F31" s="176">
        <f t="shared" si="0"/>
        <v>0</v>
      </c>
      <c r="G31" s="176"/>
      <c r="H31" s="7"/>
      <c r="I31" s="7"/>
      <c r="J31" s="7"/>
      <c r="K31" s="7"/>
      <c r="L31" s="7"/>
      <c r="M31" s="7"/>
    </row>
    <row r="32" spans="1:13" x14ac:dyDescent="0.2">
      <c r="A32" s="204">
        <v>4</v>
      </c>
      <c r="B32" s="34" t="s">
        <v>164</v>
      </c>
      <c r="C32" s="34"/>
      <c r="D32" s="76">
        <v>2</v>
      </c>
      <c r="E32" s="74">
        <v>950</v>
      </c>
      <c r="F32" s="176">
        <f t="shared" si="0"/>
        <v>1900</v>
      </c>
      <c r="G32" s="176"/>
      <c r="H32" s="7"/>
      <c r="I32" s="7"/>
      <c r="J32" s="7"/>
      <c r="K32" s="7"/>
      <c r="L32" s="7"/>
      <c r="M32" s="7"/>
    </row>
    <row r="33" spans="1:13" ht="16" thickBot="1" x14ac:dyDescent="0.25">
      <c r="A33" s="375" t="s">
        <v>273</v>
      </c>
      <c r="B33" s="376"/>
      <c r="C33" s="376"/>
      <c r="D33" s="377"/>
      <c r="E33" s="378"/>
      <c r="F33" s="379"/>
      <c r="G33" s="379">
        <f>SUM(F29:F32)</f>
        <v>19900</v>
      </c>
      <c r="H33" s="7"/>
      <c r="I33" s="7"/>
      <c r="J33" s="7"/>
      <c r="K33" s="7"/>
      <c r="L33" s="7"/>
      <c r="M33" s="7"/>
    </row>
    <row r="34" spans="1:13" ht="16" thickTop="1" x14ac:dyDescent="0.2">
      <c r="A34" s="205" t="s">
        <v>267</v>
      </c>
      <c r="B34" s="99"/>
      <c r="C34" s="99"/>
      <c r="D34" s="117"/>
      <c r="E34" s="100"/>
      <c r="F34" s="207"/>
      <c r="G34" s="207"/>
      <c r="H34" s="7"/>
      <c r="I34" s="7"/>
      <c r="J34" s="7"/>
      <c r="K34" s="7"/>
      <c r="L34" s="7"/>
      <c r="M34" s="7"/>
    </row>
    <row r="35" spans="1:13" x14ac:dyDescent="0.2">
      <c r="A35" s="204">
        <v>1</v>
      </c>
      <c r="B35" s="34" t="s">
        <v>268</v>
      </c>
      <c r="C35" s="34"/>
      <c r="D35" s="76">
        <v>1</v>
      </c>
      <c r="E35" s="74">
        <v>150000</v>
      </c>
      <c r="F35" s="176">
        <f t="shared" si="0"/>
        <v>150000</v>
      </c>
      <c r="G35" s="176"/>
      <c r="H35" s="7"/>
      <c r="I35" s="7"/>
      <c r="J35" s="7"/>
      <c r="K35" s="7"/>
      <c r="L35" s="7"/>
      <c r="M35" s="7"/>
    </row>
    <row r="36" spans="1:13" x14ac:dyDescent="0.2">
      <c r="A36" s="204">
        <v>2</v>
      </c>
      <c r="B36" s="34"/>
      <c r="C36" s="34"/>
      <c r="D36" s="76">
        <v>0</v>
      </c>
      <c r="E36" s="74">
        <v>0</v>
      </c>
      <c r="F36" s="176">
        <f t="shared" si="0"/>
        <v>0</v>
      </c>
      <c r="G36" s="176"/>
      <c r="H36" s="7"/>
      <c r="I36" s="7"/>
      <c r="J36" s="7"/>
      <c r="K36" s="7"/>
      <c r="L36" s="7"/>
      <c r="M36" s="7"/>
    </row>
    <row r="37" spans="1:13" ht="16" thickBot="1" x14ac:dyDescent="0.25">
      <c r="A37" s="375" t="s">
        <v>274</v>
      </c>
      <c r="B37" s="376"/>
      <c r="C37" s="376"/>
      <c r="D37" s="377"/>
      <c r="E37" s="378"/>
      <c r="F37" s="379"/>
      <c r="G37" s="379">
        <f>SUM(F35:F36)</f>
        <v>150000</v>
      </c>
      <c r="H37" s="7"/>
      <c r="I37" s="7"/>
      <c r="J37" s="7"/>
      <c r="K37" s="7"/>
      <c r="L37" s="7"/>
      <c r="M37" s="7"/>
    </row>
    <row r="38" spans="1:13" ht="16" thickTop="1" x14ac:dyDescent="0.2">
      <c r="A38" s="2"/>
      <c r="B38" s="7"/>
      <c r="C38" s="107"/>
      <c r="D38" s="7"/>
      <c r="E38" s="7"/>
      <c r="F38" s="25"/>
      <c r="G38" s="25"/>
      <c r="H38" s="7"/>
      <c r="I38" s="7"/>
      <c r="J38" s="7"/>
      <c r="K38" s="7"/>
      <c r="L38" s="7"/>
      <c r="M38" s="7"/>
    </row>
    <row r="39" spans="1:13" x14ac:dyDescent="0.2">
      <c r="F39" s="7"/>
      <c r="G39" s="25"/>
      <c r="H39" s="7"/>
      <c r="I39" s="7"/>
      <c r="J39" s="7"/>
      <c r="K39" s="7"/>
      <c r="L39" s="7"/>
      <c r="M39" s="7"/>
    </row>
    <row r="40" spans="1:13" x14ac:dyDescent="0.2">
      <c r="F40" s="7"/>
      <c r="G40" s="7"/>
      <c r="H40" s="7"/>
      <c r="I40" s="7"/>
      <c r="J40" s="7"/>
      <c r="K40" s="7"/>
      <c r="L40" s="7"/>
      <c r="M40" s="7"/>
    </row>
    <row r="41" spans="1:13" x14ac:dyDescent="0.2">
      <c r="F41" s="7"/>
      <c r="G41" s="7"/>
      <c r="H41" s="7"/>
      <c r="I41" s="7"/>
      <c r="J41" s="7"/>
      <c r="K41" s="7"/>
      <c r="L41" s="7"/>
      <c r="M41" s="7"/>
    </row>
    <row r="42" spans="1:13" x14ac:dyDescent="0.2">
      <c r="F42" s="7"/>
      <c r="G42" s="7"/>
      <c r="H42" s="7"/>
      <c r="I42" s="7"/>
      <c r="J42" s="7"/>
      <c r="K42" s="7"/>
      <c r="L42" s="7"/>
      <c r="M42" s="7"/>
    </row>
    <row r="43" spans="1:13" x14ac:dyDescent="0.2">
      <c r="F43" s="7"/>
      <c r="G43" s="7"/>
      <c r="H43" s="7"/>
      <c r="I43" s="7"/>
      <c r="J43" s="7"/>
      <c r="K43" s="7"/>
      <c r="L43" s="7"/>
      <c r="M43" s="7"/>
    </row>
    <row r="44" spans="1:13" x14ac:dyDescent="0.2">
      <c r="A44" s="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">
      <c r="A45" s="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3" x14ac:dyDescent="0.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3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2:13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2:13" x14ac:dyDescent="0.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2:13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2:13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2:13" x14ac:dyDescent="0.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x14ac:dyDescent="0.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3" x14ac:dyDescent="0.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3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2:13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2:13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2:13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2:13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2:13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2:13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2:13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2:13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2:13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2:13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2:13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2:13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2:13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2:13" x14ac:dyDescent="0.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2:13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2:13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3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3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2:13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2:13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2:13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2:13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2:13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2:13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2:13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2:13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2:13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2:13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2:13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2:13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2:13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2:13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2:13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2:13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2:13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2:13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2:13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2:13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2:13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2:13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2:13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2:13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2:13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x14ac:dyDescent="0.2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2:13" x14ac:dyDescent="0.2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2:13" x14ac:dyDescent="0.2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2:13" x14ac:dyDescent="0.2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2:13" x14ac:dyDescent="0.2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2:13" x14ac:dyDescent="0.2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2:13" x14ac:dyDescent="0.2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2:13" x14ac:dyDescent="0.2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2:13" x14ac:dyDescent="0.2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2:13" x14ac:dyDescent="0.2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2:13" x14ac:dyDescent="0.2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2:13" x14ac:dyDescent="0.2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2:13" x14ac:dyDescent="0.2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2:13" x14ac:dyDescent="0.2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2:13" x14ac:dyDescent="0.2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2:13" x14ac:dyDescent="0.2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2:13" x14ac:dyDescent="0.2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2:13" x14ac:dyDescent="0.2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2:13" x14ac:dyDescent="0.2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2:13" x14ac:dyDescent="0.2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2:13" x14ac:dyDescent="0.2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2:13" x14ac:dyDescent="0.2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2:13" x14ac:dyDescent="0.2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2:13" x14ac:dyDescent="0.2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2:13" x14ac:dyDescent="0.2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2:13" x14ac:dyDescent="0.2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2:13" x14ac:dyDescent="0.2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2:13" x14ac:dyDescent="0.2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2:13" x14ac:dyDescent="0.2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2:13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2:13" x14ac:dyDescent="0.2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2:13" x14ac:dyDescent="0.2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2:13" x14ac:dyDescent="0.2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2:13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2:13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2:13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2:13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2:13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2:13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2:13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2:13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2:13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2:13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2:13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2:13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2:13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2:13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2:13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2:13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2:13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2:13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2:13" x14ac:dyDescent="0.2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2:13" x14ac:dyDescent="0.2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2:13" x14ac:dyDescent="0.2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2:13" x14ac:dyDescent="0.2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2:13" x14ac:dyDescent="0.2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2:13" x14ac:dyDescent="0.2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2:13" x14ac:dyDescent="0.2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2:13" x14ac:dyDescent="0.2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2:13" x14ac:dyDescent="0.2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2:13" x14ac:dyDescent="0.2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2:13" x14ac:dyDescent="0.2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2:13" x14ac:dyDescent="0.2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2:13" x14ac:dyDescent="0.2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2:13" x14ac:dyDescent="0.2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2:13" x14ac:dyDescent="0.2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2:13" x14ac:dyDescent="0.2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2:13" x14ac:dyDescent="0.2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2:13" x14ac:dyDescent="0.2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2:13" x14ac:dyDescent="0.2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2:13" x14ac:dyDescent="0.2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2:13" x14ac:dyDescent="0.2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2:13" x14ac:dyDescent="0.2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2:13" x14ac:dyDescent="0.2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2:13" x14ac:dyDescent="0.2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2:13" x14ac:dyDescent="0.2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2:13" x14ac:dyDescent="0.2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2:13" x14ac:dyDescent="0.2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2:13" x14ac:dyDescent="0.2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2:13" x14ac:dyDescent="0.2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2:13" x14ac:dyDescent="0.2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2:13" x14ac:dyDescent="0.2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2:13" x14ac:dyDescent="0.2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2:13" x14ac:dyDescent="0.2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2:13" x14ac:dyDescent="0.2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2:13" x14ac:dyDescent="0.2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2:13" x14ac:dyDescent="0.2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2:13" x14ac:dyDescent="0.2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2:13" x14ac:dyDescent="0.2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2:13" x14ac:dyDescent="0.2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2:13" x14ac:dyDescent="0.2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2:13" x14ac:dyDescent="0.2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2:13" x14ac:dyDescent="0.2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2:13" x14ac:dyDescent="0.2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2:13" x14ac:dyDescent="0.2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2:13" x14ac:dyDescent="0.2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2:13" x14ac:dyDescent="0.2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2:13" x14ac:dyDescent="0.2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2:13" x14ac:dyDescent="0.2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2:13" x14ac:dyDescent="0.2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2:13" x14ac:dyDescent="0.2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2:13" x14ac:dyDescent="0.2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2:13" x14ac:dyDescent="0.2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2:13" x14ac:dyDescent="0.2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2:13" x14ac:dyDescent="0.2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2:13" x14ac:dyDescent="0.2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2:13" x14ac:dyDescent="0.2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2:13" x14ac:dyDescent="0.2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2:13" x14ac:dyDescent="0.2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2:13" x14ac:dyDescent="0.2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2:13" x14ac:dyDescent="0.2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2:13" x14ac:dyDescent="0.2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2:13" x14ac:dyDescent="0.2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2:13" x14ac:dyDescent="0.2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2:13" x14ac:dyDescent="0.2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2:13" x14ac:dyDescent="0.2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2:13" x14ac:dyDescent="0.2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2:13" x14ac:dyDescent="0.2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2:13" x14ac:dyDescent="0.2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2:13" x14ac:dyDescent="0.2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2:13" x14ac:dyDescent="0.2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2:13" x14ac:dyDescent="0.2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2:13" x14ac:dyDescent="0.2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2:13" x14ac:dyDescent="0.2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2:13" x14ac:dyDescent="0.2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2:13" x14ac:dyDescent="0.2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2:13" x14ac:dyDescent="0.2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2:13" x14ac:dyDescent="0.2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2:13" x14ac:dyDescent="0.2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2:13" x14ac:dyDescent="0.2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2:13" x14ac:dyDescent="0.2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2:13" x14ac:dyDescent="0.2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2:13" x14ac:dyDescent="0.2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2:13" x14ac:dyDescent="0.2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2:13" x14ac:dyDescent="0.2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2:13" x14ac:dyDescent="0.2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2:13" x14ac:dyDescent="0.2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2:13" x14ac:dyDescent="0.2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2:13" x14ac:dyDescent="0.2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2:13" x14ac:dyDescent="0.2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2:13" x14ac:dyDescent="0.2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2:13" x14ac:dyDescent="0.2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2:13" x14ac:dyDescent="0.2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2:13" x14ac:dyDescent="0.2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2:13" x14ac:dyDescent="0.2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2:13" x14ac:dyDescent="0.2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2:13" x14ac:dyDescent="0.2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2:13" x14ac:dyDescent="0.2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2:13" x14ac:dyDescent="0.2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2:13" x14ac:dyDescent="0.2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2:13" x14ac:dyDescent="0.2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2:13" x14ac:dyDescent="0.2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2:13" x14ac:dyDescent="0.2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2:13" x14ac:dyDescent="0.2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2:13" x14ac:dyDescent="0.2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2:13" x14ac:dyDescent="0.2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2:13" x14ac:dyDescent="0.2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2:13" x14ac:dyDescent="0.2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2:13" x14ac:dyDescent="0.2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2:13" x14ac:dyDescent="0.2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2:13" x14ac:dyDescent="0.2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2:13" x14ac:dyDescent="0.2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2:13" x14ac:dyDescent="0.2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2:13" x14ac:dyDescent="0.2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2:13" x14ac:dyDescent="0.2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</sheetData>
  <mergeCells count="1">
    <mergeCell ref="B9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7"/>
  <sheetViews>
    <sheetView workbookViewId="0"/>
  </sheetViews>
  <sheetFormatPr baseColWidth="10" defaultColWidth="8.83203125" defaultRowHeight="15" x14ac:dyDescent="0.2"/>
  <cols>
    <col min="2" max="2" width="29.33203125" customWidth="1"/>
    <col min="4" max="5" width="11.83203125" customWidth="1"/>
  </cols>
  <sheetData>
    <row r="1" spans="1:5" ht="19" x14ac:dyDescent="0.2">
      <c r="A1" s="94" t="s">
        <v>287</v>
      </c>
      <c r="B1" s="37"/>
      <c r="C1" s="75"/>
      <c r="D1" s="37"/>
      <c r="E1" s="37"/>
    </row>
    <row r="2" spans="1:5" x14ac:dyDescent="0.2">
      <c r="A2" s="7"/>
      <c r="B2" s="7"/>
      <c r="C2" s="20"/>
      <c r="D2" s="7"/>
      <c r="E2" s="7"/>
    </row>
    <row r="3" spans="1:5" x14ac:dyDescent="0.2">
      <c r="A3" s="7"/>
      <c r="B3" s="120" t="s">
        <v>223</v>
      </c>
      <c r="C3" s="120" t="s">
        <v>222</v>
      </c>
      <c r="D3" s="120" t="s">
        <v>224</v>
      </c>
      <c r="E3" s="7"/>
    </row>
    <row r="4" spans="1:5" x14ac:dyDescent="0.2">
      <c r="A4" s="35" t="s">
        <v>44</v>
      </c>
      <c r="B4" s="35" t="s">
        <v>48</v>
      </c>
      <c r="C4" s="36" t="s">
        <v>361</v>
      </c>
      <c r="D4" s="36" t="s">
        <v>360</v>
      </c>
      <c r="E4" s="36" t="s">
        <v>49</v>
      </c>
    </row>
    <row r="5" spans="1:5" x14ac:dyDescent="0.2">
      <c r="A5" s="97" t="s">
        <v>280</v>
      </c>
      <c r="B5" s="97"/>
      <c r="C5" s="98"/>
      <c r="D5" s="98"/>
      <c r="E5" s="98"/>
    </row>
    <row r="6" spans="1:5" x14ac:dyDescent="0.2">
      <c r="A6" s="76">
        <v>1</v>
      </c>
      <c r="B6" s="34" t="s">
        <v>50</v>
      </c>
      <c r="C6" s="76">
        <v>21</v>
      </c>
      <c r="D6" s="74">
        <v>2500</v>
      </c>
      <c r="E6" s="43">
        <f t="shared" ref="E6:E12" si="0">+D6*C6</f>
        <v>52500</v>
      </c>
    </row>
    <row r="7" spans="1:5" x14ac:dyDescent="0.2">
      <c r="A7" s="76">
        <v>2</v>
      </c>
      <c r="B7" s="34" t="s">
        <v>51</v>
      </c>
      <c r="C7" s="76">
        <v>21</v>
      </c>
      <c r="D7" s="74">
        <v>1500</v>
      </c>
      <c r="E7" s="43">
        <f t="shared" si="0"/>
        <v>31500</v>
      </c>
    </row>
    <row r="8" spans="1:5" x14ac:dyDescent="0.2">
      <c r="A8" s="76">
        <v>3</v>
      </c>
      <c r="B8" s="34" t="s">
        <v>51</v>
      </c>
      <c r="C8" s="76">
        <v>0</v>
      </c>
      <c r="D8" s="74">
        <v>1000</v>
      </c>
      <c r="E8" s="43">
        <f t="shared" si="0"/>
        <v>0</v>
      </c>
    </row>
    <row r="9" spans="1:5" x14ac:dyDescent="0.2">
      <c r="A9" s="76">
        <v>4</v>
      </c>
      <c r="B9" s="34" t="s">
        <v>52</v>
      </c>
      <c r="C9" s="76">
        <v>21</v>
      </c>
      <c r="D9" s="74">
        <v>950</v>
      </c>
      <c r="E9" s="43">
        <f t="shared" si="0"/>
        <v>19950</v>
      </c>
    </row>
    <row r="10" spans="1:5" x14ac:dyDescent="0.2">
      <c r="A10" s="76">
        <v>5</v>
      </c>
      <c r="B10" s="34" t="s">
        <v>52</v>
      </c>
      <c r="C10" s="76">
        <v>0</v>
      </c>
      <c r="D10" s="74">
        <v>0</v>
      </c>
      <c r="E10" s="43">
        <f t="shared" si="0"/>
        <v>0</v>
      </c>
    </row>
    <row r="11" spans="1:5" x14ac:dyDescent="0.2">
      <c r="A11" s="76">
        <v>6</v>
      </c>
      <c r="B11" s="34" t="s">
        <v>53</v>
      </c>
      <c r="C11" s="76">
        <v>21</v>
      </c>
      <c r="D11" s="74">
        <v>850</v>
      </c>
      <c r="E11" s="43">
        <f t="shared" si="0"/>
        <v>17850</v>
      </c>
    </row>
    <row r="12" spans="1:5" x14ac:dyDescent="0.2">
      <c r="A12" s="76">
        <v>7</v>
      </c>
      <c r="B12" s="34" t="s">
        <v>53</v>
      </c>
      <c r="C12" s="76">
        <v>0</v>
      </c>
      <c r="D12" s="74">
        <v>0</v>
      </c>
      <c r="E12" s="43">
        <f t="shared" si="0"/>
        <v>0</v>
      </c>
    </row>
    <row r="13" spans="1:5" x14ac:dyDescent="0.2">
      <c r="A13" s="97" t="s">
        <v>281</v>
      </c>
      <c r="B13" s="97"/>
      <c r="C13" s="98"/>
      <c r="D13" s="98"/>
      <c r="E13" s="98"/>
    </row>
    <row r="14" spans="1:5" x14ac:dyDescent="0.2">
      <c r="A14" s="76">
        <v>1</v>
      </c>
      <c r="B14" s="34" t="s">
        <v>282</v>
      </c>
      <c r="C14" s="76">
        <v>1</v>
      </c>
      <c r="D14" s="74">
        <v>20000</v>
      </c>
      <c r="E14" s="43">
        <f>+D14*C14</f>
        <v>20000</v>
      </c>
    </row>
    <row r="15" spans="1:5" x14ac:dyDescent="0.2">
      <c r="A15" s="76">
        <v>2</v>
      </c>
      <c r="B15" s="34" t="s">
        <v>283</v>
      </c>
      <c r="C15" s="76">
        <v>1</v>
      </c>
      <c r="D15" s="74">
        <v>25000</v>
      </c>
      <c r="E15" s="43">
        <f t="shared" ref="E15:E25" si="1">+D15*C15</f>
        <v>25000</v>
      </c>
    </row>
    <row r="16" spans="1:5" x14ac:dyDescent="0.2">
      <c r="A16" s="76">
        <v>3</v>
      </c>
      <c r="B16" s="34" t="s">
        <v>284</v>
      </c>
      <c r="C16" s="76">
        <v>1</v>
      </c>
      <c r="D16" s="74">
        <v>10000</v>
      </c>
      <c r="E16" s="43">
        <f t="shared" si="1"/>
        <v>10000</v>
      </c>
    </row>
    <row r="17" spans="1:5" x14ac:dyDescent="0.2">
      <c r="A17" s="76">
        <v>4</v>
      </c>
      <c r="B17" s="34" t="s">
        <v>285</v>
      </c>
      <c r="C17" s="76">
        <v>1</v>
      </c>
      <c r="D17" s="74">
        <v>15000</v>
      </c>
      <c r="E17" s="43">
        <f t="shared" si="1"/>
        <v>15000</v>
      </c>
    </row>
    <row r="18" spans="1:5" x14ac:dyDescent="0.2">
      <c r="A18" s="97" t="s">
        <v>286</v>
      </c>
      <c r="B18" s="97"/>
      <c r="C18" s="98"/>
      <c r="D18" s="98"/>
      <c r="E18" s="98"/>
    </row>
    <row r="19" spans="1:5" x14ac:dyDescent="0.2">
      <c r="A19" s="76">
        <v>1</v>
      </c>
      <c r="B19" s="34" t="s">
        <v>288</v>
      </c>
      <c r="C19" s="76">
        <v>1</v>
      </c>
      <c r="D19" s="34">
        <v>1500</v>
      </c>
      <c r="E19" s="43">
        <f t="shared" si="1"/>
        <v>1500</v>
      </c>
    </row>
    <row r="20" spans="1:5" x14ac:dyDescent="0.2">
      <c r="A20" s="76">
        <v>2</v>
      </c>
      <c r="B20" s="34" t="s">
        <v>289</v>
      </c>
      <c r="C20" s="76">
        <v>1</v>
      </c>
      <c r="D20" s="34">
        <v>1000</v>
      </c>
      <c r="E20" s="43">
        <f t="shared" si="1"/>
        <v>1000</v>
      </c>
    </row>
    <row r="21" spans="1:5" x14ac:dyDescent="0.2">
      <c r="A21" s="76">
        <v>3</v>
      </c>
      <c r="B21" s="34" t="s">
        <v>291</v>
      </c>
      <c r="C21" s="76">
        <v>3</v>
      </c>
      <c r="D21" s="34">
        <v>2500</v>
      </c>
      <c r="E21" s="43">
        <f t="shared" si="1"/>
        <v>7500</v>
      </c>
    </row>
    <row r="22" spans="1:5" x14ac:dyDescent="0.2">
      <c r="A22" s="76">
        <v>4</v>
      </c>
      <c r="B22" s="34" t="s">
        <v>290</v>
      </c>
      <c r="C22" s="76">
        <v>1</v>
      </c>
      <c r="D22" s="34">
        <v>500</v>
      </c>
      <c r="E22" s="43">
        <f t="shared" si="1"/>
        <v>500</v>
      </c>
    </row>
    <row r="23" spans="1:5" x14ac:dyDescent="0.2">
      <c r="A23" s="76">
        <v>5</v>
      </c>
      <c r="B23" s="34"/>
      <c r="C23" s="76"/>
      <c r="D23" s="34"/>
      <c r="E23" s="43">
        <f t="shared" si="1"/>
        <v>0</v>
      </c>
    </row>
    <row r="24" spans="1:5" x14ac:dyDescent="0.2">
      <c r="A24" s="76">
        <v>6</v>
      </c>
      <c r="B24" s="34"/>
      <c r="C24" s="76"/>
      <c r="D24" s="34"/>
      <c r="E24" s="43">
        <f t="shared" si="1"/>
        <v>0</v>
      </c>
    </row>
    <row r="25" spans="1:5" x14ac:dyDescent="0.2">
      <c r="A25" s="76">
        <v>7</v>
      </c>
      <c r="B25" s="34"/>
      <c r="C25" s="76"/>
      <c r="D25" s="34"/>
      <c r="E25" s="43">
        <f t="shared" si="1"/>
        <v>0</v>
      </c>
    </row>
    <row r="26" spans="1:5" ht="16" thickBot="1" x14ac:dyDescent="0.25">
      <c r="A26" s="7"/>
      <c r="B26" s="7"/>
      <c r="C26" s="20"/>
      <c r="D26" s="7"/>
      <c r="E26" s="42">
        <f>SUM(E6:E25)</f>
        <v>202300</v>
      </c>
    </row>
    <row r="27" spans="1:5" ht="16" thickTop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R264"/>
  <sheetViews>
    <sheetView workbookViewId="0"/>
  </sheetViews>
  <sheetFormatPr baseColWidth="10" defaultColWidth="8.83203125" defaultRowHeight="15" x14ac:dyDescent="0.2"/>
  <cols>
    <col min="2" max="2" width="34.5" style="27" customWidth="1"/>
    <col min="3" max="3" width="11.6640625" style="27" customWidth="1"/>
    <col min="4" max="31" width="11.6640625" customWidth="1"/>
  </cols>
  <sheetData>
    <row r="1" spans="1:44" ht="22.5" customHeight="1" x14ac:dyDescent="0.2">
      <c r="A1" s="16" t="s">
        <v>58</v>
      </c>
      <c r="D1" s="124"/>
      <c r="E1" s="124"/>
      <c r="F1" s="124"/>
    </row>
    <row r="2" spans="1:44" x14ac:dyDescent="0.2">
      <c r="A2" s="20"/>
      <c r="B2" s="44"/>
      <c r="C2" s="44"/>
      <c r="D2" s="39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x14ac:dyDescent="0.2">
      <c r="A3" s="51" t="s">
        <v>59</v>
      </c>
      <c r="B3" s="52" t="s">
        <v>60</v>
      </c>
      <c r="C3" s="52"/>
      <c r="D3" s="125"/>
      <c r="E3" s="126"/>
      <c r="F3" s="3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x14ac:dyDescent="0.2">
      <c r="A4" s="51"/>
      <c r="B4" s="52"/>
      <c r="C4" s="52"/>
      <c r="D4" s="125"/>
      <c r="E4" s="126"/>
      <c r="F4" s="39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x14ac:dyDescent="0.2">
      <c r="A5" s="20"/>
      <c r="B5" s="44"/>
      <c r="C5" s="44"/>
      <c r="D5" s="39"/>
      <c r="E5" s="39"/>
      <c r="F5" s="3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x14ac:dyDescent="0.2">
      <c r="A6" s="20"/>
      <c r="B6" s="129" t="s">
        <v>228</v>
      </c>
      <c r="C6" s="129" t="s">
        <v>229</v>
      </c>
      <c r="D6" s="39"/>
      <c r="E6" s="39"/>
      <c r="F6" s="39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x14ac:dyDescent="0.2">
      <c r="A7" s="45">
        <v>1</v>
      </c>
      <c r="B7" s="46" t="s">
        <v>45</v>
      </c>
      <c r="C7" s="46" t="s">
        <v>68</v>
      </c>
      <c r="D7" s="121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x14ac:dyDescent="0.2">
      <c r="A8" s="20"/>
      <c r="B8" s="70" t="s">
        <v>61</v>
      </c>
      <c r="C8" s="65">
        <v>80</v>
      </c>
      <c r="D8" s="127"/>
      <c r="E8" s="39"/>
      <c r="F8" s="39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x14ac:dyDescent="0.2">
      <c r="A9" s="20"/>
      <c r="B9" s="70" t="s">
        <v>62</v>
      </c>
      <c r="C9" s="65">
        <v>60</v>
      </c>
      <c r="D9" s="127"/>
      <c r="E9" s="39"/>
      <c r="F9" s="3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x14ac:dyDescent="0.2">
      <c r="A10" s="20"/>
      <c r="B10" s="70" t="s">
        <v>63</v>
      </c>
      <c r="C10" s="65">
        <v>40</v>
      </c>
      <c r="D10" s="127"/>
      <c r="E10" s="39"/>
      <c r="F10" s="3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x14ac:dyDescent="0.2">
      <c r="A11" s="20"/>
      <c r="B11" s="70" t="s">
        <v>64</v>
      </c>
      <c r="C11" s="65">
        <v>20</v>
      </c>
      <c r="D11" s="127"/>
      <c r="E11" s="39"/>
      <c r="F11" s="39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1:44" ht="24" customHeight="1" x14ac:dyDescent="0.2">
      <c r="A12" s="20"/>
      <c r="B12" s="452" t="s">
        <v>364</v>
      </c>
      <c r="C12" s="452"/>
      <c r="D12" s="128"/>
      <c r="E12" s="40"/>
      <c r="F12" s="39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x14ac:dyDescent="0.2">
      <c r="A13" s="20"/>
      <c r="B13" s="44"/>
      <c r="C13" s="49"/>
      <c r="D13" s="48"/>
      <c r="E13" s="5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4" x14ac:dyDescent="0.2">
      <c r="A14" s="51">
        <v>2</v>
      </c>
      <c r="B14" s="52" t="s">
        <v>65</v>
      </c>
      <c r="C14" s="53"/>
      <c r="D14" s="54"/>
      <c r="E14" s="54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x14ac:dyDescent="0.2">
      <c r="A15" s="50"/>
      <c r="B15" s="130"/>
      <c r="C15" s="131"/>
      <c r="D15" s="123"/>
      <c r="E15" s="123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x14ac:dyDescent="0.2">
      <c r="A16" s="50"/>
      <c r="B16" s="130"/>
      <c r="C16" s="129" t="s">
        <v>230</v>
      </c>
      <c r="D16" s="123"/>
      <c r="E16" s="123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4" x14ac:dyDescent="0.2">
      <c r="A17" s="20"/>
      <c r="B17" s="44" t="s">
        <v>66</v>
      </c>
      <c r="C17" s="66">
        <v>0.1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4" x14ac:dyDescent="0.2">
      <c r="A18" s="20"/>
      <c r="B18" s="44"/>
      <c r="C18" s="44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x14ac:dyDescent="0.2">
      <c r="A19" s="51" t="s">
        <v>67</v>
      </c>
      <c r="B19" s="52" t="s">
        <v>69</v>
      </c>
      <c r="C19" s="56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x14ac:dyDescent="0.2">
      <c r="A20" s="20"/>
      <c r="B20" s="44"/>
      <c r="C20" s="44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x14ac:dyDescent="0.2">
      <c r="A21" s="20"/>
      <c r="B21" s="44"/>
      <c r="C21" s="30"/>
      <c r="D21" s="31"/>
      <c r="E21" s="31"/>
      <c r="F21" s="31"/>
      <c r="G21" s="30"/>
      <c r="H21" s="30"/>
      <c r="I21" s="30"/>
      <c r="J21" s="30"/>
      <c r="K21" s="30"/>
      <c r="L21" s="30"/>
      <c r="M21" s="30"/>
      <c r="N21" s="30"/>
      <c r="O21" s="32"/>
      <c r="P21" s="32"/>
      <c r="Q21" s="32"/>
      <c r="R21" s="32"/>
      <c r="S21" s="30"/>
      <c r="T21" s="30"/>
      <c r="U21" s="30"/>
      <c r="V21" s="30"/>
      <c r="W21" s="30"/>
      <c r="X21" s="30"/>
      <c r="Y21" s="30"/>
      <c r="Z21" s="30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x14ac:dyDescent="0.2">
      <c r="A22" s="20"/>
      <c r="B22" s="44"/>
      <c r="C22" s="92">
        <v>1</v>
      </c>
      <c r="D22" s="92">
        <f>+C22+1</f>
        <v>2</v>
      </c>
      <c r="E22" s="92">
        <f t="shared" ref="E22:Z22" si="0">+D22+1</f>
        <v>3</v>
      </c>
      <c r="F22" s="92">
        <f t="shared" si="0"/>
        <v>4</v>
      </c>
      <c r="G22" s="92">
        <f>+F22+1</f>
        <v>5</v>
      </c>
      <c r="H22" s="92">
        <f t="shared" si="0"/>
        <v>6</v>
      </c>
      <c r="I22" s="92">
        <f t="shared" si="0"/>
        <v>7</v>
      </c>
      <c r="J22" s="92">
        <f t="shared" si="0"/>
        <v>8</v>
      </c>
      <c r="K22" s="92">
        <f t="shared" si="0"/>
        <v>9</v>
      </c>
      <c r="L22" s="92">
        <f t="shared" si="0"/>
        <v>10</v>
      </c>
      <c r="M22" s="92">
        <f t="shared" si="0"/>
        <v>11</v>
      </c>
      <c r="N22" s="92">
        <f t="shared" si="0"/>
        <v>12</v>
      </c>
      <c r="O22" s="92">
        <f t="shared" si="0"/>
        <v>13</v>
      </c>
      <c r="P22" s="92">
        <f t="shared" si="0"/>
        <v>14</v>
      </c>
      <c r="Q22" s="92">
        <f t="shared" si="0"/>
        <v>15</v>
      </c>
      <c r="R22" s="92">
        <f t="shared" si="0"/>
        <v>16</v>
      </c>
      <c r="S22" s="92">
        <f t="shared" si="0"/>
        <v>17</v>
      </c>
      <c r="T22" s="92">
        <f t="shared" si="0"/>
        <v>18</v>
      </c>
      <c r="U22" s="92">
        <f t="shared" si="0"/>
        <v>19</v>
      </c>
      <c r="V22" s="92">
        <f t="shared" si="0"/>
        <v>20</v>
      </c>
      <c r="W22" s="92">
        <f t="shared" si="0"/>
        <v>21</v>
      </c>
      <c r="X22" s="92">
        <f t="shared" si="0"/>
        <v>22</v>
      </c>
      <c r="Y22" s="92">
        <f t="shared" si="0"/>
        <v>23</v>
      </c>
      <c r="Z22" s="92">
        <f t="shared" si="0"/>
        <v>24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x14ac:dyDescent="0.2">
      <c r="A23" s="20"/>
      <c r="B23" s="46" t="s">
        <v>75</v>
      </c>
      <c r="C23" s="136" t="s">
        <v>231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4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x14ac:dyDescent="0.2">
      <c r="A24" s="20"/>
      <c r="B24" s="57" t="str">
        <f>+B8</f>
        <v>Monthly (32 Days)</v>
      </c>
      <c r="C24" s="132">
        <v>0</v>
      </c>
      <c r="D24" s="132">
        <v>0</v>
      </c>
      <c r="E24" s="132">
        <v>0</v>
      </c>
      <c r="F24" s="132">
        <v>0</v>
      </c>
      <c r="G24" s="132">
        <v>0</v>
      </c>
      <c r="H24" s="132">
        <v>0</v>
      </c>
      <c r="I24" s="132">
        <f t="shared" ref="I24:Z24" si="1">+H24+10</f>
        <v>10</v>
      </c>
      <c r="J24" s="132">
        <f t="shared" si="1"/>
        <v>20</v>
      </c>
      <c r="K24" s="132">
        <f t="shared" si="1"/>
        <v>30</v>
      </c>
      <c r="L24" s="132">
        <f t="shared" si="1"/>
        <v>40</v>
      </c>
      <c r="M24" s="132">
        <f t="shared" si="1"/>
        <v>50</v>
      </c>
      <c r="N24" s="132">
        <f t="shared" si="1"/>
        <v>60</v>
      </c>
      <c r="O24" s="132">
        <f t="shared" si="1"/>
        <v>70</v>
      </c>
      <c r="P24" s="132">
        <f t="shared" si="1"/>
        <v>80</v>
      </c>
      <c r="Q24" s="132">
        <f t="shared" si="1"/>
        <v>90</v>
      </c>
      <c r="R24" s="132">
        <f t="shared" si="1"/>
        <v>100</v>
      </c>
      <c r="S24" s="132">
        <f t="shared" si="1"/>
        <v>110</v>
      </c>
      <c r="T24" s="132">
        <f t="shared" si="1"/>
        <v>120</v>
      </c>
      <c r="U24" s="132">
        <f t="shared" si="1"/>
        <v>130</v>
      </c>
      <c r="V24" s="132">
        <f t="shared" si="1"/>
        <v>140</v>
      </c>
      <c r="W24" s="132">
        <f t="shared" si="1"/>
        <v>150</v>
      </c>
      <c r="X24" s="132">
        <f t="shared" si="1"/>
        <v>160</v>
      </c>
      <c r="Y24" s="132">
        <f t="shared" si="1"/>
        <v>170</v>
      </c>
      <c r="Z24" s="132">
        <f t="shared" si="1"/>
        <v>180</v>
      </c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x14ac:dyDescent="0.2">
      <c r="A25" s="20"/>
      <c r="B25" s="57" t="str">
        <f>+B9</f>
        <v>Half (16 Days)</v>
      </c>
      <c r="C25" s="132">
        <v>0</v>
      </c>
      <c r="D25" s="132">
        <v>0</v>
      </c>
      <c r="E25" s="132">
        <v>0</v>
      </c>
      <c r="F25" s="132">
        <v>0</v>
      </c>
      <c r="G25" s="132">
        <v>0</v>
      </c>
      <c r="H25" s="132">
        <v>0</v>
      </c>
      <c r="I25" s="63">
        <v>10</v>
      </c>
      <c r="J25" s="63">
        <v>10</v>
      </c>
      <c r="K25" s="63">
        <v>10</v>
      </c>
      <c r="L25" s="63">
        <v>10</v>
      </c>
      <c r="M25" s="63">
        <v>10</v>
      </c>
      <c r="N25" s="63">
        <v>10</v>
      </c>
      <c r="O25" s="63">
        <v>10</v>
      </c>
      <c r="P25" s="63">
        <v>10</v>
      </c>
      <c r="Q25" s="63">
        <v>10</v>
      </c>
      <c r="R25" s="63">
        <v>10</v>
      </c>
      <c r="S25" s="63">
        <v>10</v>
      </c>
      <c r="T25" s="63">
        <v>10</v>
      </c>
      <c r="U25" s="63">
        <v>10</v>
      </c>
      <c r="V25" s="63">
        <v>10</v>
      </c>
      <c r="W25" s="63">
        <v>10</v>
      </c>
      <c r="X25" s="63">
        <v>10</v>
      </c>
      <c r="Y25" s="63">
        <v>10</v>
      </c>
      <c r="Z25" s="63">
        <v>10</v>
      </c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x14ac:dyDescent="0.2">
      <c r="A26" s="20"/>
      <c r="B26" s="57" t="str">
        <f>+B10</f>
        <v>Weekly (8 Days)</v>
      </c>
      <c r="C26" s="132">
        <v>0</v>
      </c>
      <c r="D26" s="132">
        <v>0</v>
      </c>
      <c r="E26" s="132">
        <v>0</v>
      </c>
      <c r="F26" s="132">
        <v>0</v>
      </c>
      <c r="G26" s="132">
        <v>0</v>
      </c>
      <c r="H26" s="132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x14ac:dyDescent="0.2">
      <c r="A27" s="20"/>
      <c r="B27" s="57" t="str">
        <f>+B11</f>
        <v>Week Ender (3 Days)</v>
      </c>
      <c r="C27" s="132">
        <v>0</v>
      </c>
      <c r="D27" s="132">
        <v>0</v>
      </c>
      <c r="E27" s="132">
        <v>0</v>
      </c>
      <c r="F27" s="132">
        <v>0</v>
      </c>
      <c r="G27" s="132">
        <v>0</v>
      </c>
      <c r="H27" s="132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4" ht="16" thickBot="1" x14ac:dyDescent="0.25">
      <c r="A28" s="20"/>
      <c r="B28" s="46" t="s">
        <v>76</v>
      </c>
      <c r="C28" s="62">
        <f>SUM(C24:C27)</f>
        <v>0</v>
      </c>
      <c r="D28" s="62">
        <f t="shared" ref="D28:Z28" si="2">SUM(D24:D27)</f>
        <v>0</v>
      </c>
      <c r="E28" s="62">
        <f t="shared" si="2"/>
        <v>0</v>
      </c>
      <c r="F28" s="62">
        <f t="shared" si="2"/>
        <v>0</v>
      </c>
      <c r="G28" s="62">
        <f t="shared" si="2"/>
        <v>0</v>
      </c>
      <c r="H28" s="62">
        <f t="shared" si="2"/>
        <v>0</v>
      </c>
      <c r="I28" s="62">
        <f t="shared" si="2"/>
        <v>20</v>
      </c>
      <c r="J28" s="62">
        <f t="shared" si="2"/>
        <v>30</v>
      </c>
      <c r="K28" s="62">
        <f t="shared" si="2"/>
        <v>40</v>
      </c>
      <c r="L28" s="62">
        <f t="shared" si="2"/>
        <v>50</v>
      </c>
      <c r="M28" s="62">
        <f t="shared" si="2"/>
        <v>60</v>
      </c>
      <c r="N28" s="62">
        <f t="shared" si="2"/>
        <v>70</v>
      </c>
      <c r="O28" s="62">
        <f t="shared" si="2"/>
        <v>80</v>
      </c>
      <c r="P28" s="62">
        <f t="shared" si="2"/>
        <v>90</v>
      </c>
      <c r="Q28" s="62">
        <f t="shared" si="2"/>
        <v>100</v>
      </c>
      <c r="R28" s="62">
        <f t="shared" si="2"/>
        <v>110</v>
      </c>
      <c r="S28" s="62">
        <f t="shared" si="2"/>
        <v>120</v>
      </c>
      <c r="T28" s="62">
        <f t="shared" si="2"/>
        <v>130</v>
      </c>
      <c r="U28" s="62">
        <f t="shared" si="2"/>
        <v>140</v>
      </c>
      <c r="V28" s="62">
        <f t="shared" si="2"/>
        <v>150</v>
      </c>
      <c r="W28" s="62">
        <f t="shared" si="2"/>
        <v>160</v>
      </c>
      <c r="X28" s="62">
        <f t="shared" si="2"/>
        <v>170</v>
      </c>
      <c r="Y28" s="62">
        <f t="shared" si="2"/>
        <v>180</v>
      </c>
      <c r="Z28" s="62">
        <f t="shared" si="2"/>
        <v>190</v>
      </c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ht="16" thickTop="1" x14ac:dyDescent="0.2">
      <c r="A29" s="20"/>
      <c r="B29" s="44"/>
      <c r="C29" s="4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x14ac:dyDescent="0.2">
      <c r="A30" s="20"/>
      <c r="B30" s="46" t="s">
        <v>70</v>
      </c>
      <c r="C30" s="44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4" x14ac:dyDescent="0.2">
      <c r="A31" s="20"/>
      <c r="B31" s="57" t="str">
        <f>+B24</f>
        <v>Monthly (32 Days)</v>
      </c>
      <c r="C31" s="47">
        <f>+$C$8*C24</f>
        <v>0</v>
      </c>
      <c r="D31" s="47">
        <f t="shared" ref="D31:Z31" si="3">+$C$8*D24</f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800</v>
      </c>
      <c r="J31" s="47">
        <f t="shared" si="3"/>
        <v>1600</v>
      </c>
      <c r="K31" s="47">
        <f t="shared" si="3"/>
        <v>2400</v>
      </c>
      <c r="L31" s="47">
        <f t="shared" si="3"/>
        <v>3200</v>
      </c>
      <c r="M31" s="47">
        <f t="shared" si="3"/>
        <v>4000</v>
      </c>
      <c r="N31" s="47">
        <f t="shared" si="3"/>
        <v>4800</v>
      </c>
      <c r="O31" s="47">
        <f t="shared" si="3"/>
        <v>5600</v>
      </c>
      <c r="P31" s="47">
        <f t="shared" si="3"/>
        <v>6400</v>
      </c>
      <c r="Q31" s="47">
        <f t="shared" si="3"/>
        <v>7200</v>
      </c>
      <c r="R31" s="47">
        <f t="shared" si="3"/>
        <v>8000</v>
      </c>
      <c r="S31" s="47">
        <f t="shared" si="3"/>
        <v>8800</v>
      </c>
      <c r="T31" s="47">
        <f t="shared" si="3"/>
        <v>9600</v>
      </c>
      <c r="U31" s="47">
        <f t="shared" si="3"/>
        <v>10400</v>
      </c>
      <c r="V31" s="47">
        <f t="shared" si="3"/>
        <v>11200</v>
      </c>
      <c r="W31" s="47">
        <f t="shared" si="3"/>
        <v>12000</v>
      </c>
      <c r="X31" s="47">
        <f t="shared" si="3"/>
        <v>12800</v>
      </c>
      <c r="Y31" s="47">
        <f t="shared" si="3"/>
        <v>13600</v>
      </c>
      <c r="Z31" s="47">
        <f t="shared" si="3"/>
        <v>14400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x14ac:dyDescent="0.2">
      <c r="A32" s="20"/>
      <c r="B32" s="57" t="str">
        <f>+B25</f>
        <v>Half (16 Days)</v>
      </c>
      <c r="C32" s="47">
        <f>+$C$9*C25</f>
        <v>0</v>
      </c>
      <c r="D32" s="47">
        <f t="shared" ref="D32:Z32" si="4">+$C$9*D25</f>
        <v>0</v>
      </c>
      <c r="E32" s="47">
        <f t="shared" si="4"/>
        <v>0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600</v>
      </c>
      <c r="J32" s="47">
        <f t="shared" si="4"/>
        <v>600</v>
      </c>
      <c r="K32" s="47">
        <f t="shared" si="4"/>
        <v>600</v>
      </c>
      <c r="L32" s="47">
        <f t="shared" si="4"/>
        <v>600</v>
      </c>
      <c r="M32" s="47">
        <f t="shared" si="4"/>
        <v>600</v>
      </c>
      <c r="N32" s="47">
        <f t="shared" si="4"/>
        <v>600</v>
      </c>
      <c r="O32" s="47">
        <f t="shared" si="4"/>
        <v>600</v>
      </c>
      <c r="P32" s="47">
        <f t="shared" si="4"/>
        <v>600</v>
      </c>
      <c r="Q32" s="47">
        <f t="shared" si="4"/>
        <v>600</v>
      </c>
      <c r="R32" s="47">
        <f t="shared" si="4"/>
        <v>600</v>
      </c>
      <c r="S32" s="47">
        <f t="shared" si="4"/>
        <v>600</v>
      </c>
      <c r="T32" s="47">
        <f t="shared" si="4"/>
        <v>600</v>
      </c>
      <c r="U32" s="47">
        <f t="shared" si="4"/>
        <v>600</v>
      </c>
      <c r="V32" s="47">
        <f t="shared" si="4"/>
        <v>600</v>
      </c>
      <c r="W32" s="47">
        <f t="shared" si="4"/>
        <v>600</v>
      </c>
      <c r="X32" s="47">
        <f t="shared" si="4"/>
        <v>600</v>
      </c>
      <c r="Y32" s="47">
        <f t="shared" si="4"/>
        <v>600</v>
      </c>
      <c r="Z32" s="47">
        <f t="shared" si="4"/>
        <v>600</v>
      </c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44" x14ac:dyDescent="0.2">
      <c r="A33" s="20"/>
      <c r="B33" s="57" t="str">
        <f>+B26</f>
        <v>Weekly (8 Days)</v>
      </c>
      <c r="C33" s="47">
        <f>+$C$10*C26</f>
        <v>0</v>
      </c>
      <c r="D33" s="47">
        <f t="shared" ref="D33:Z33" si="5">+$C$10*D26</f>
        <v>0</v>
      </c>
      <c r="E33" s="47">
        <f t="shared" si="5"/>
        <v>0</v>
      </c>
      <c r="F33" s="47">
        <f t="shared" si="5"/>
        <v>0</v>
      </c>
      <c r="G33" s="47">
        <f t="shared" si="5"/>
        <v>0</v>
      </c>
      <c r="H33" s="47">
        <f t="shared" si="5"/>
        <v>0</v>
      </c>
      <c r="I33" s="47">
        <f t="shared" si="5"/>
        <v>0</v>
      </c>
      <c r="J33" s="47">
        <f t="shared" si="5"/>
        <v>0</v>
      </c>
      <c r="K33" s="47">
        <f t="shared" si="5"/>
        <v>0</v>
      </c>
      <c r="L33" s="47">
        <f t="shared" si="5"/>
        <v>0</v>
      </c>
      <c r="M33" s="47">
        <f t="shared" si="5"/>
        <v>0</v>
      </c>
      <c r="N33" s="47">
        <f t="shared" si="5"/>
        <v>0</v>
      </c>
      <c r="O33" s="47">
        <f t="shared" si="5"/>
        <v>0</v>
      </c>
      <c r="P33" s="47">
        <f t="shared" si="5"/>
        <v>0</v>
      </c>
      <c r="Q33" s="47">
        <f t="shared" si="5"/>
        <v>0</v>
      </c>
      <c r="R33" s="47">
        <f t="shared" si="5"/>
        <v>0</v>
      </c>
      <c r="S33" s="47">
        <f t="shared" si="5"/>
        <v>0</v>
      </c>
      <c r="T33" s="47">
        <f t="shared" si="5"/>
        <v>0</v>
      </c>
      <c r="U33" s="47">
        <f t="shared" si="5"/>
        <v>0</v>
      </c>
      <c r="V33" s="47">
        <f t="shared" si="5"/>
        <v>0</v>
      </c>
      <c r="W33" s="47">
        <f t="shared" si="5"/>
        <v>0</v>
      </c>
      <c r="X33" s="47">
        <f t="shared" si="5"/>
        <v>0</v>
      </c>
      <c r="Y33" s="47">
        <f t="shared" si="5"/>
        <v>0</v>
      </c>
      <c r="Z33" s="47">
        <f t="shared" si="5"/>
        <v>0</v>
      </c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x14ac:dyDescent="0.2">
      <c r="A34" s="20"/>
      <c r="B34" s="57" t="str">
        <f>+B27</f>
        <v>Week Ender (3 Days)</v>
      </c>
      <c r="C34" s="47">
        <f>+$C$11*C27</f>
        <v>0</v>
      </c>
      <c r="D34" s="47">
        <f t="shared" ref="D34:Z34" si="6">+$C$11*D27</f>
        <v>0</v>
      </c>
      <c r="E34" s="47">
        <f t="shared" si="6"/>
        <v>0</v>
      </c>
      <c r="F34" s="47">
        <f t="shared" si="6"/>
        <v>0</v>
      </c>
      <c r="G34" s="47">
        <f t="shared" si="6"/>
        <v>0</v>
      </c>
      <c r="H34" s="47">
        <f t="shared" si="6"/>
        <v>0</v>
      </c>
      <c r="I34" s="47">
        <f t="shared" si="6"/>
        <v>0</v>
      </c>
      <c r="J34" s="47">
        <f t="shared" si="6"/>
        <v>0</v>
      </c>
      <c r="K34" s="47">
        <f t="shared" si="6"/>
        <v>0</v>
      </c>
      <c r="L34" s="47">
        <f t="shared" si="6"/>
        <v>0</v>
      </c>
      <c r="M34" s="47">
        <f t="shared" si="6"/>
        <v>0</v>
      </c>
      <c r="N34" s="47">
        <f t="shared" si="6"/>
        <v>0</v>
      </c>
      <c r="O34" s="47">
        <f t="shared" si="6"/>
        <v>0</v>
      </c>
      <c r="P34" s="47">
        <f t="shared" si="6"/>
        <v>0</v>
      </c>
      <c r="Q34" s="47">
        <f t="shared" si="6"/>
        <v>0</v>
      </c>
      <c r="R34" s="47">
        <f t="shared" si="6"/>
        <v>0</v>
      </c>
      <c r="S34" s="47">
        <f t="shared" si="6"/>
        <v>0</v>
      </c>
      <c r="T34" s="47">
        <f t="shared" si="6"/>
        <v>0</v>
      </c>
      <c r="U34" s="47">
        <f t="shared" si="6"/>
        <v>0</v>
      </c>
      <c r="V34" s="47">
        <f t="shared" si="6"/>
        <v>0</v>
      </c>
      <c r="W34" s="47">
        <f t="shared" si="6"/>
        <v>0</v>
      </c>
      <c r="X34" s="47">
        <f t="shared" si="6"/>
        <v>0</v>
      </c>
      <c r="Y34" s="47">
        <f t="shared" si="6"/>
        <v>0</v>
      </c>
      <c r="Z34" s="47">
        <f t="shared" si="6"/>
        <v>0</v>
      </c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ht="16" thickBot="1" x14ac:dyDescent="0.25">
      <c r="A35" s="20"/>
      <c r="B35" s="61" t="s">
        <v>73</v>
      </c>
      <c r="C35" s="60">
        <f>SUM(C31:C34)</f>
        <v>0</v>
      </c>
      <c r="D35" s="60">
        <f t="shared" ref="D35:Z35" si="7">SUM(D31:D34)</f>
        <v>0</v>
      </c>
      <c r="E35" s="60">
        <f t="shared" si="7"/>
        <v>0</v>
      </c>
      <c r="F35" s="60">
        <f t="shared" si="7"/>
        <v>0</v>
      </c>
      <c r="G35" s="60">
        <f t="shared" si="7"/>
        <v>0</v>
      </c>
      <c r="H35" s="60">
        <f t="shared" si="7"/>
        <v>0</v>
      </c>
      <c r="I35" s="60">
        <f t="shared" si="7"/>
        <v>1400</v>
      </c>
      <c r="J35" s="60">
        <f t="shared" si="7"/>
        <v>2200</v>
      </c>
      <c r="K35" s="60">
        <f t="shared" si="7"/>
        <v>3000</v>
      </c>
      <c r="L35" s="60">
        <f t="shared" si="7"/>
        <v>3800</v>
      </c>
      <c r="M35" s="60">
        <f t="shared" si="7"/>
        <v>4600</v>
      </c>
      <c r="N35" s="60">
        <f t="shared" si="7"/>
        <v>5400</v>
      </c>
      <c r="O35" s="60">
        <f t="shared" si="7"/>
        <v>6200</v>
      </c>
      <c r="P35" s="60">
        <f t="shared" si="7"/>
        <v>7000</v>
      </c>
      <c r="Q35" s="60">
        <f t="shared" si="7"/>
        <v>7800</v>
      </c>
      <c r="R35" s="60">
        <f t="shared" si="7"/>
        <v>8600</v>
      </c>
      <c r="S35" s="60">
        <f t="shared" si="7"/>
        <v>9400</v>
      </c>
      <c r="T35" s="60">
        <f t="shared" si="7"/>
        <v>10200</v>
      </c>
      <c r="U35" s="60">
        <f t="shared" si="7"/>
        <v>11000</v>
      </c>
      <c r="V35" s="60">
        <f t="shared" si="7"/>
        <v>11800</v>
      </c>
      <c r="W35" s="60">
        <f t="shared" si="7"/>
        <v>12600</v>
      </c>
      <c r="X35" s="60">
        <f t="shared" si="7"/>
        <v>13400</v>
      </c>
      <c r="Y35" s="60">
        <f t="shared" si="7"/>
        <v>14200</v>
      </c>
      <c r="Z35" s="60">
        <f t="shared" si="7"/>
        <v>15000</v>
      </c>
      <c r="AA35" s="7"/>
      <c r="AB35" s="25">
        <f>SUM(C35:Z35)</f>
        <v>147600</v>
      </c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4" ht="16" thickTop="1" x14ac:dyDescent="0.2">
      <c r="A36" s="20"/>
      <c r="B36" s="44"/>
      <c r="C36" s="44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25" t="e">
        <f>+'Profit&amp;Loss'!#REF!</f>
        <v>#REF!</v>
      </c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x14ac:dyDescent="0.2">
      <c r="A37" s="20"/>
      <c r="B37" s="59" t="s">
        <v>71</v>
      </c>
      <c r="C37" s="67">
        <f>+C35*$C$17</f>
        <v>0</v>
      </c>
      <c r="D37" s="67">
        <f t="shared" ref="D37:Z37" si="8">+D35*$C$17</f>
        <v>0</v>
      </c>
      <c r="E37" s="67">
        <f t="shared" si="8"/>
        <v>0</v>
      </c>
      <c r="F37" s="67">
        <f t="shared" si="8"/>
        <v>0</v>
      </c>
      <c r="G37" s="67">
        <f t="shared" si="8"/>
        <v>0</v>
      </c>
      <c r="H37" s="67">
        <f t="shared" si="8"/>
        <v>0</v>
      </c>
      <c r="I37" s="67">
        <f t="shared" si="8"/>
        <v>140</v>
      </c>
      <c r="J37" s="67">
        <f t="shared" si="8"/>
        <v>220</v>
      </c>
      <c r="K37" s="67">
        <f t="shared" si="8"/>
        <v>300</v>
      </c>
      <c r="L37" s="67">
        <f t="shared" si="8"/>
        <v>380</v>
      </c>
      <c r="M37" s="67">
        <f t="shared" si="8"/>
        <v>460</v>
      </c>
      <c r="N37" s="67">
        <f t="shared" si="8"/>
        <v>540</v>
      </c>
      <c r="O37" s="67">
        <f t="shared" si="8"/>
        <v>620</v>
      </c>
      <c r="P37" s="67">
        <f t="shared" si="8"/>
        <v>700</v>
      </c>
      <c r="Q37" s="67">
        <f t="shared" si="8"/>
        <v>780</v>
      </c>
      <c r="R37" s="67">
        <f t="shared" si="8"/>
        <v>860</v>
      </c>
      <c r="S37" s="67">
        <f t="shared" si="8"/>
        <v>940</v>
      </c>
      <c r="T37" s="67">
        <f t="shared" si="8"/>
        <v>1020</v>
      </c>
      <c r="U37" s="67">
        <f t="shared" si="8"/>
        <v>1100</v>
      </c>
      <c r="V37" s="67">
        <f t="shared" si="8"/>
        <v>1180</v>
      </c>
      <c r="W37" s="67">
        <f t="shared" si="8"/>
        <v>1260</v>
      </c>
      <c r="X37" s="67">
        <f t="shared" si="8"/>
        <v>1340</v>
      </c>
      <c r="Y37" s="67">
        <f t="shared" si="8"/>
        <v>1420</v>
      </c>
      <c r="Z37" s="67">
        <f t="shared" si="8"/>
        <v>1500</v>
      </c>
      <c r="AA37" s="7"/>
      <c r="AB37" s="25" t="e">
        <f>+AB35-AB36</f>
        <v>#REF!</v>
      </c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1:44" x14ac:dyDescent="0.2">
      <c r="A38" s="20"/>
      <c r="B38" s="44"/>
      <c r="C38" s="44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1:44" x14ac:dyDescent="0.2">
      <c r="A39" s="20"/>
      <c r="B39" s="68" t="s">
        <v>72</v>
      </c>
      <c r="C39" s="69">
        <f>+C35-C37</f>
        <v>0</v>
      </c>
      <c r="D39" s="69">
        <f t="shared" ref="D39:Z39" si="9">+D35-D37</f>
        <v>0</v>
      </c>
      <c r="E39" s="69">
        <f t="shared" si="9"/>
        <v>0</v>
      </c>
      <c r="F39" s="69">
        <f t="shared" si="9"/>
        <v>0</v>
      </c>
      <c r="G39" s="69">
        <f t="shared" si="9"/>
        <v>0</v>
      </c>
      <c r="H39" s="69">
        <f t="shared" si="9"/>
        <v>0</v>
      </c>
      <c r="I39" s="69">
        <f t="shared" si="9"/>
        <v>1260</v>
      </c>
      <c r="J39" s="69">
        <f t="shared" si="9"/>
        <v>1980</v>
      </c>
      <c r="K39" s="69">
        <f t="shared" si="9"/>
        <v>2700</v>
      </c>
      <c r="L39" s="69">
        <f t="shared" si="9"/>
        <v>3420</v>
      </c>
      <c r="M39" s="69">
        <f t="shared" si="9"/>
        <v>4140</v>
      </c>
      <c r="N39" s="69">
        <f t="shared" si="9"/>
        <v>4860</v>
      </c>
      <c r="O39" s="69">
        <f t="shared" si="9"/>
        <v>5580</v>
      </c>
      <c r="P39" s="69">
        <f t="shared" si="9"/>
        <v>6300</v>
      </c>
      <c r="Q39" s="69">
        <f t="shared" si="9"/>
        <v>7020</v>
      </c>
      <c r="R39" s="69">
        <f t="shared" si="9"/>
        <v>7740</v>
      </c>
      <c r="S39" s="69">
        <f t="shared" si="9"/>
        <v>8460</v>
      </c>
      <c r="T39" s="69">
        <f t="shared" si="9"/>
        <v>9180</v>
      </c>
      <c r="U39" s="69">
        <f t="shared" si="9"/>
        <v>9900</v>
      </c>
      <c r="V39" s="69">
        <f t="shared" si="9"/>
        <v>10620</v>
      </c>
      <c r="W39" s="69">
        <f t="shared" si="9"/>
        <v>11340</v>
      </c>
      <c r="X39" s="69">
        <f t="shared" si="9"/>
        <v>12060</v>
      </c>
      <c r="Y39" s="69">
        <f t="shared" si="9"/>
        <v>12780</v>
      </c>
      <c r="Z39" s="69">
        <f t="shared" si="9"/>
        <v>13500</v>
      </c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x14ac:dyDescent="0.2">
      <c r="A40" s="20"/>
      <c r="B40" s="44"/>
      <c r="C40" s="44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1:44" x14ac:dyDescent="0.2">
      <c r="A41" s="20"/>
      <c r="B41" s="44"/>
      <c r="C41" s="44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x14ac:dyDescent="0.2">
      <c r="A42" s="20"/>
      <c r="B42" s="44"/>
      <c r="C42" s="44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</row>
    <row r="43" spans="1:44" x14ac:dyDescent="0.2">
      <c r="A43" s="20"/>
      <c r="B43" s="44"/>
      <c r="C43" s="44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x14ac:dyDescent="0.2">
      <c r="A44" s="20"/>
      <c r="B44" s="44"/>
      <c r="C44" s="44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x14ac:dyDescent="0.2">
      <c r="A45" s="20"/>
      <c r="B45" s="44"/>
      <c r="C45" s="4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x14ac:dyDescent="0.2">
      <c r="A46" s="20"/>
      <c r="B46" s="44"/>
      <c r="C46" s="4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x14ac:dyDescent="0.2">
      <c r="A47" s="20"/>
      <c r="B47" s="44"/>
      <c r="C47" s="4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x14ac:dyDescent="0.2">
      <c r="A48" s="20"/>
      <c r="B48" s="44"/>
      <c r="C48" s="4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4" x14ac:dyDescent="0.2">
      <c r="A49" s="20"/>
      <c r="B49" s="44"/>
      <c r="C49" s="44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x14ac:dyDescent="0.2">
      <c r="A50" s="20"/>
      <c r="B50" s="44"/>
      <c r="C50" s="44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4" x14ac:dyDescent="0.2">
      <c r="A51" s="20"/>
      <c r="B51" s="44"/>
      <c r="C51" s="4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x14ac:dyDescent="0.2">
      <c r="A52" s="20"/>
      <c r="B52" s="44"/>
      <c r="C52" s="44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4" x14ac:dyDescent="0.2">
      <c r="A53" s="20"/>
      <c r="B53" s="44"/>
      <c r="C53" s="44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4" x14ac:dyDescent="0.2">
      <c r="A54" s="20"/>
      <c r="B54" s="44"/>
      <c r="C54" s="4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x14ac:dyDescent="0.2">
      <c r="A55" s="20"/>
      <c r="B55" s="44"/>
      <c r="C55" s="44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 x14ac:dyDescent="0.2">
      <c r="A56" s="9"/>
    </row>
    <row r="57" spans="1:44" x14ac:dyDescent="0.2">
      <c r="A57" s="9"/>
    </row>
    <row r="58" spans="1:44" x14ac:dyDescent="0.2">
      <c r="A58" s="9"/>
    </row>
    <row r="59" spans="1:44" x14ac:dyDescent="0.2">
      <c r="A59" s="9"/>
    </row>
    <row r="60" spans="1:44" x14ac:dyDescent="0.2">
      <c r="A60" s="9"/>
    </row>
    <row r="61" spans="1:44" x14ac:dyDescent="0.2">
      <c r="A61" s="9"/>
    </row>
    <row r="62" spans="1:44" x14ac:dyDescent="0.2">
      <c r="A62" s="9"/>
    </row>
    <row r="63" spans="1:44" x14ac:dyDescent="0.2">
      <c r="A63" s="9"/>
    </row>
    <row r="64" spans="1:44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  <row r="152" spans="1:1" x14ac:dyDescent="0.2">
      <c r="A152" s="9"/>
    </row>
    <row r="153" spans="1:1" x14ac:dyDescent="0.2">
      <c r="A153" s="9"/>
    </row>
    <row r="154" spans="1:1" x14ac:dyDescent="0.2">
      <c r="A154" s="9"/>
    </row>
    <row r="155" spans="1:1" x14ac:dyDescent="0.2">
      <c r="A155" s="9"/>
    </row>
    <row r="156" spans="1:1" x14ac:dyDescent="0.2">
      <c r="A156" s="9"/>
    </row>
    <row r="157" spans="1:1" x14ac:dyDescent="0.2">
      <c r="A157" s="9"/>
    </row>
    <row r="158" spans="1:1" x14ac:dyDescent="0.2">
      <c r="A158" s="9"/>
    </row>
    <row r="159" spans="1:1" x14ac:dyDescent="0.2">
      <c r="A159" s="9"/>
    </row>
    <row r="160" spans="1:1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  <row r="168" spans="1:1" x14ac:dyDescent="0.2">
      <c r="A168" s="9"/>
    </row>
    <row r="169" spans="1:1" x14ac:dyDescent="0.2">
      <c r="A169" s="9"/>
    </row>
    <row r="170" spans="1:1" x14ac:dyDescent="0.2">
      <c r="A170" s="9"/>
    </row>
    <row r="171" spans="1:1" x14ac:dyDescent="0.2">
      <c r="A171" s="9"/>
    </row>
    <row r="172" spans="1:1" x14ac:dyDescent="0.2">
      <c r="A172" s="9"/>
    </row>
    <row r="173" spans="1:1" x14ac:dyDescent="0.2">
      <c r="A173" s="9"/>
    </row>
    <row r="174" spans="1:1" x14ac:dyDescent="0.2">
      <c r="A174" s="9"/>
    </row>
    <row r="175" spans="1:1" x14ac:dyDescent="0.2">
      <c r="A175" s="9"/>
    </row>
    <row r="176" spans="1:1" x14ac:dyDescent="0.2">
      <c r="A176" s="9"/>
    </row>
    <row r="177" spans="1:1" x14ac:dyDescent="0.2">
      <c r="A177" s="9"/>
    </row>
    <row r="178" spans="1:1" x14ac:dyDescent="0.2">
      <c r="A178" s="9"/>
    </row>
    <row r="179" spans="1:1" x14ac:dyDescent="0.2">
      <c r="A179" s="9"/>
    </row>
    <row r="180" spans="1:1" x14ac:dyDescent="0.2">
      <c r="A180" s="9"/>
    </row>
    <row r="181" spans="1:1" x14ac:dyDescent="0.2">
      <c r="A181" s="9"/>
    </row>
    <row r="182" spans="1:1" x14ac:dyDescent="0.2">
      <c r="A182" s="9"/>
    </row>
    <row r="183" spans="1:1" x14ac:dyDescent="0.2">
      <c r="A183" s="9"/>
    </row>
    <row r="184" spans="1:1" x14ac:dyDescent="0.2">
      <c r="A184" s="9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9"/>
    </row>
    <row r="189" spans="1:1" x14ac:dyDescent="0.2">
      <c r="A189" s="9"/>
    </row>
    <row r="190" spans="1:1" x14ac:dyDescent="0.2">
      <c r="A190" s="9"/>
    </row>
    <row r="191" spans="1:1" x14ac:dyDescent="0.2">
      <c r="A191" s="9"/>
    </row>
    <row r="192" spans="1:1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  <row r="199" spans="1:1" x14ac:dyDescent="0.2">
      <c r="A199" s="9"/>
    </row>
    <row r="200" spans="1:1" x14ac:dyDescent="0.2">
      <c r="A200" s="9"/>
    </row>
    <row r="201" spans="1:1" x14ac:dyDescent="0.2">
      <c r="A201" s="9"/>
    </row>
    <row r="202" spans="1:1" x14ac:dyDescent="0.2">
      <c r="A202" s="9"/>
    </row>
    <row r="203" spans="1:1" x14ac:dyDescent="0.2">
      <c r="A203" s="9"/>
    </row>
    <row r="204" spans="1:1" x14ac:dyDescent="0.2">
      <c r="A204" s="9"/>
    </row>
    <row r="205" spans="1:1" x14ac:dyDescent="0.2">
      <c r="A205" s="9"/>
    </row>
    <row r="206" spans="1:1" x14ac:dyDescent="0.2">
      <c r="A206" s="9"/>
    </row>
    <row r="207" spans="1:1" x14ac:dyDescent="0.2">
      <c r="A207" s="9"/>
    </row>
    <row r="208" spans="1:1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" x14ac:dyDescent="0.2">
      <c r="A225" s="9"/>
    </row>
    <row r="226" spans="1:1" x14ac:dyDescent="0.2">
      <c r="A226" s="9"/>
    </row>
    <row r="227" spans="1:1" x14ac:dyDescent="0.2">
      <c r="A227" s="9"/>
    </row>
    <row r="228" spans="1:1" x14ac:dyDescent="0.2">
      <c r="A228" s="9"/>
    </row>
    <row r="229" spans="1:1" x14ac:dyDescent="0.2">
      <c r="A229" s="9"/>
    </row>
    <row r="230" spans="1:1" x14ac:dyDescent="0.2">
      <c r="A230" s="9"/>
    </row>
    <row r="231" spans="1:1" x14ac:dyDescent="0.2">
      <c r="A231" s="9"/>
    </row>
    <row r="232" spans="1:1" x14ac:dyDescent="0.2">
      <c r="A232" s="9"/>
    </row>
    <row r="233" spans="1:1" x14ac:dyDescent="0.2">
      <c r="A233" s="9"/>
    </row>
    <row r="234" spans="1:1" x14ac:dyDescent="0.2">
      <c r="A234" s="9"/>
    </row>
    <row r="235" spans="1:1" x14ac:dyDescent="0.2">
      <c r="A235" s="9"/>
    </row>
    <row r="236" spans="1:1" x14ac:dyDescent="0.2">
      <c r="A236" s="9"/>
    </row>
    <row r="237" spans="1:1" x14ac:dyDescent="0.2">
      <c r="A237" s="9"/>
    </row>
    <row r="238" spans="1:1" x14ac:dyDescent="0.2">
      <c r="A238" s="9"/>
    </row>
    <row r="239" spans="1:1" x14ac:dyDescent="0.2">
      <c r="A239" s="9"/>
    </row>
    <row r="240" spans="1:1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</sheetData>
  <mergeCells count="1">
    <mergeCell ref="B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J489"/>
  <sheetViews>
    <sheetView workbookViewId="0"/>
  </sheetViews>
  <sheetFormatPr baseColWidth="10" defaultColWidth="8.83203125" defaultRowHeight="15" x14ac:dyDescent="0.2"/>
  <cols>
    <col min="1" max="1" width="8.5" customWidth="1"/>
    <col min="2" max="2" width="27.33203125" style="22" customWidth="1"/>
    <col min="3" max="18" width="11.5" customWidth="1"/>
    <col min="19" max="19" width="11.5" style="26" customWidth="1"/>
  </cols>
  <sheetData>
    <row r="1" spans="1:36" ht="24.75" customHeight="1" x14ac:dyDescent="0.2">
      <c r="A1" s="16" t="s">
        <v>110</v>
      </c>
      <c r="B1" s="27"/>
      <c r="C1" s="27"/>
      <c r="S1"/>
    </row>
    <row r="2" spans="1:36" ht="15.75" customHeight="1" x14ac:dyDescent="0.2">
      <c r="A2" s="20"/>
      <c r="B2" s="44"/>
      <c r="C2" s="4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3"/>
    </row>
    <row r="3" spans="1:36" ht="15.75" customHeight="1" x14ac:dyDescent="0.2">
      <c r="A3" s="51" t="s">
        <v>59</v>
      </c>
      <c r="B3" s="52" t="s">
        <v>87</v>
      </c>
      <c r="C3" s="52"/>
      <c r="D3" s="55"/>
      <c r="E3" s="54"/>
      <c r="F3" s="54"/>
      <c r="G3" s="39"/>
      <c r="H3" s="39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3"/>
    </row>
    <row r="4" spans="1:36" ht="15.75" customHeight="1" x14ac:dyDescent="0.2">
      <c r="A4" s="51"/>
      <c r="B4" s="52"/>
      <c r="C4" s="52"/>
      <c r="D4" s="55"/>
      <c r="E4" s="54"/>
      <c r="F4" s="54"/>
      <c r="G4" s="39"/>
      <c r="H4" s="3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3"/>
    </row>
    <row r="5" spans="1:36" ht="15.75" customHeight="1" x14ac:dyDescent="0.2">
      <c r="A5" s="20"/>
      <c r="B5" s="44"/>
      <c r="C5" s="44"/>
      <c r="D5" s="44"/>
      <c r="E5" s="44"/>
      <c r="F5" s="44"/>
      <c r="G5" s="39"/>
      <c r="H5" s="39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3"/>
    </row>
    <row r="6" spans="1:36" ht="15.75" customHeight="1" x14ac:dyDescent="0.2">
      <c r="A6" s="20"/>
      <c r="B6" s="129" t="s">
        <v>233</v>
      </c>
      <c r="C6" s="129" t="s">
        <v>234</v>
      </c>
      <c r="D6" s="129" t="s">
        <v>236</v>
      </c>
      <c r="E6" s="129" t="s">
        <v>235</v>
      </c>
      <c r="F6" s="49"/>
      <c r="G6" s="39"/>
      <c r="H6" s="3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3"/>
    </row>
    <row r="7" spans="1:36" ht="15.75" customHeight="1" x14ac:dyDescent="0.2">
      <c r="A7" s="83">
        <v>1</v>
      </c>
      <c r="B7" s="84" t="s">
        <v>87</v>
      </c>
      <c r="C7" s="83" t="s">
        <v>92</v>
      </c>
      <c r="D7" s="83" t="s">
        <v>93</v>
      </c>
      <c r="E7" s="85" t="s">
        <v>68</v>
      </c>
      <c r="F7" s="86" t="s">
        <v>101</v>
      </c>
      <c r="G7" s="39"/>
      <c r="H7" s="3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3"/>
    </row>
    <row r="8" spans="1:36" ht="15.75" customHeight="1" x14ac:dyDescent="0.2">
      <c r="A8" s="20"/>
      <c r="B8" s="70" t="s">
        <v>88</v>
      </c>
      <c r="C8" s="90">
        <v>2</v>
      </c>
      <c r="D8" s="90">
        <v>4</v>
      </c>
      <c r="E8" s="65">
        <v>650</v>
      </c>
      <c r="F8" s="81" t="s">
        <v>4</v>
      </c>
      <c r="G8" s="39"/>
      <c r="H8" s="3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</row>
    <row r="9" spans="1:36" ht="15.75" customHeight="1" x14ac:dyDescent="0.2">
      <c r="A9" s="20"/>
      <c r="B9" s="70" t="s">
        <v>89</v>
      </c>
      <c r="C9" s="90">
        <v>4</v>
      </c>
      <c r="D9" s="90">
        <v>8</v>
      </c>
      <c r="E9" s="65">
        <v>950</v>
      </c>
      <c r="F9" s="81" t="s">
        <v>4</v>
      </c>
      <c r="G9" s="39"/>
      <c r="H9" s="3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3"/>
    </row>
    <row r="10" spans="1:36" ht="15.75" customHeight="1" x14ac:dyDescent="0.2">
      <c r="A10" s="20"/>
      <c r="B10" s="70" t="s">
        <v>90</v>
      </c>
      <c r="C10" s="90">
        <v>4</v>
      </c>
      <c r="D10" s="90">
        <v>10</v>
      </c>
      <c r="E10" s="65">
        <v>1200</v>
      </c>
      <c r="F10" s="81" t="s">
        <v>4</v>
      </c>
      <c r="G10" s="39"/>
      <c r="H10" s="3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3"/>
    </row>
    <row r="11" spans="1:36" ht="15.75" customHeight="1" x14ac:dyDescent="0.2">
      <c r="A11" s="20"/>
      <c r="B11" s="70" t="s">
        <v>91</v>
      </c>
      <c r="C11" s="90">
        <v>6</v>
      </c>
      <c r="D11" s="90">
        <v>12</v>
      </c>
      <c r="E11" s="65">
        <v>1800</v>
      </c>
      <c r="F11" s="81" t="s">
        <v>4</v>
      </c>
      <c r="G11" s="39"/>
      <c r="H11" s="3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3"/>
    </row>
    <row r="12" spans="1:36" ht="15.75" customHeight="1" x14ac:dyDescent="0.2">
      <c r="A12" s="20"/>
      <c r="B12" s="58" t="s">
        <v>100</v>
      </c>
      <c r="C12" s="80"/>
      <c r="D12" s="80"/>
      <c r="E12" s="65">
        <v>3500</v>
      </c>
      <c r="F12" s="82" t="s">
        <v>23</v>
      </c>
      <c r="G12" s="40"/>
      <c r="H12" s="3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3"/>
    </row>
    <row r="13" spans="1:36" ht="15.75" customHeight="1" x14ac:dyDescent="0.2">
      <c r="A13" s="20"/>
      <c r="B13" s="453" t="s">
        <v>365</v>
      </c>
      <c r="C13" s="453"/>
      <c r="D13" s="453"/>
      <c r="E13" s="453"/>
      <c r="F13" s="453"/>
      <c r="G13" s="40"/>
      <c r="H13" s="3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3"/>
    </row>
    <row r="14" spans="1:36" ht="15.75" customHeight="1" x14ac:dyDescent="0.2">
      <c r="A14" s="20"/>
      <c r="B14" s="44"/>
      <c r="C14" s="49"/>
      <c r="D14" s="48"/>
      <c r="E14" s="50"/>
      <c r="F14" s="39"/>
      <c r="G14" s="39"/>
      <c r="H14" s="3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3"/>
    </row>
    <row r="15" spans="1:36" ht="15.75" customHeight="1" x14ac:dyDescent="0.2">
      <c r="A15" s="83">
        <v>2</v>
      </c>
      <c r="B15" s="84" t="s">
        <v>65</v>
      </c>
      <c r="C15" s="85"/>
      <c r="D15" s="87"/>
      <c r="E15" s="87"/>
      <c r="F15" s="8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3"/>
    </row>
    <row r="16" spans="1:36" s="14" customFormat="1" ht="15.75" customHeight="1" x14ac:dyDescent="0.2">
      <c r="A16" s="50"/>
      <c r="B16" s="130"/>
      <c r="C16" s="131"/>
      <c r="D16" s="123"/>
      <c r="E16" s="12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137"/>
    </row>
    <row r="17" spans="1:36" s="14" customFormat="1" ht="15.75" customHeight="1" x14ac:dyDescent="0.2">
      <c r="A17" s="50"/>
      <c r="B17" s="130"/>
      <c r="C17" s="129" t="s">
        <v>237</v>
      </c>
      <c r="D17" s="123"/>
      <c r="E17" s="12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137"/>
    </row>
    <row r="18" spans="1:36" ht="15.75" customHeight="1" x14ac:dyDescent="0.2">
      <c r="A18" s="20"/>
      <c r="B18" s="44" t="s">
        <v>66</v>
      </c>
      <c r="C18" s="66">
        <v>0.15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3"/>
    </row>
    <row r="19" spans="1:36" ht="15.75" customHeight="1" x14ac:dyDescent="0.2">
      <c r="A19" s="20"/>
      <c r="B19" s="44"/>
      <c r="C19" s="44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3"/>
    </row>
    <row r="20" spans="1:36" ht="15.75" customHeight="1" x14ac:dyDescent="0.2">
      <c r="A20" s="51" t="s">
        <v>67</v>
      </c>
      <c r="B20" s="52" t="s">
        <v>69</v>
      </c>
      <c r="C20" s="56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7"/>
      <c r="AB20" s="7"/>
      <c r="AC20" s="7"/>
      <c r="AD20" s="7"/>
      <c r="AE20" s="7"/>
      <c r="AF20" s="7"/>
      <c r="AG20" s="7"/>
      <c r="AH20" s="7"/>
      <c r="AI20" s="7"/>
      <c r="AJ20" s="3"/>
    </row>
    <row r="21" spans="1:36" ht="15.75" customHeight="1" x14ac:dyDescent="0.2">
      <c r="A21" s="20"/>
      <c r="B21" s="44"/>
      <c r="C21" s="44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3"/>
    </row>
    <row r="22" spans="1:36" ht="15.75" customHeight="1" x14ac:dyDescent="0.2">
      <c r="A22" s="20"/>
      <c r="B22" s="44"/>
      <c r="C22" s="30"/>
      <c r="D22" s="31"/>
      <c r="E22" s="31"/>
      <c r="F22" s="31"/>
      <c r="G22" s="30"/>
      <c r="H22" s="30"/>
      <c r="I22" s="30"/>
      <c r="J22" s="30"/>
      <c r="K22" s="30"/>
      <c r="L22" s="30"/>
      <c r="M22" s="30"/>
      <c r="N22" s="30"/>
      <c r="O22" s="32"/>
      <c r="P22" s="32"/>
      <c r="Q22" s="32"/>
      <c r="R22" s="32"/>
      <c r="S22" s="30"/>
      <c r="T22" s="30"/>
      <c r="U22" s="30"/>
      <c r="V22" s="30"/>
      <c r="W22" s="30"/>
      <c r="X22" s="30"/>
      <c r="Y22" s="30"/>
      <c r="Z22" s="30"/>
      <c r="AA22" s="7"/>
      <c r="AB22" s="7"/>
      <c r="AC22" s="7"/>
      <c r="AD22" s="7"/>
      <c r="AE22" s="7"/>
      <c r="AF22" s="7"/>
      <c r="AG22" s="7"/>
      <c r="AH22" s="7"/>
      <c r="AI22" s="7"/>
      <c r="AJ22" s="3"/>
    </row>
    <row r="23" spans="1:36" ht="15.75" customHeight="1" x14ac:dyDescent="0.2">
      <c r="A23" s="20"/>
      <c r="B23" s="44"/>
      <c r="C23" s="15">
        <v>1</v>
      </c>
      <c r="D23" s="15">
        <f>+C23+1</f>
        <v>2</v>
      </c>
      <c r="E23" s="15">
        <f t="shared" ref="E23:Z23" si="0">+D23+1</f>
        <v>3</v>
      </c>
      <c r="F23" s="15">
        <f t="shared" si="0"/>
        <v>4</v>
      </c>
      <c r="G23" s="15">
        <f t="shared" si="0"/>
        <v>5</v>
      </c>
      <c r="H23" s="15">
        <f t="shared" si="0"/>
        <v>6</v>
      </c>
      <c r="I23" s="15">
        <f t="shared" si="0"/>
        <v>7</v>
      </c>
      <c r="J23" s="15">
        <f t="shared" si="0"/>
        <v>8</v>
      </c>
      <c r="K23" s="15">
        <f t="shared" si="0"/>
        <v>9</v>
      </c>
      <c r="L23" s="15">
        <f t="shared" si="0"/>
        <v>10</v>
      </c>
      <c r="M23" s="15">
        <f t="shared" si="0"/>
        <v>11</v>
      </c>
      <c r="N23" s="15">
        <f t="shared" si="0"/>
        <v>12</v>
      </c>
      <c r="O23" s="15">
        <f t="shared" si="0"/>
        <v>13</v>
      </c>
      <c r="P23" s="15">
        <f t="shared" si="0"/>
        <v>14</v>
      </c>
      <c r="Q23" s="15">
        <f t="shared" si="0"/>
        <v>15</v>
      </c>
      <c r="R23" s="15">
        <f t="shared" si="0"/>
        <v>16</v>
      </c>
      <c r="S23" s="15">
        <f t="shared" si="0"/>
        <v>17</v>
      </c>
      <c r="T23" s="15">
        <f t="shared" si="0"/>
        <v>18</v>
      </c>
      <c r="U23" s="15">
        <f t="shared" si="0"/>
        <v>19</v>
      </c>
      <c r="V23" s="15">
        <f t="shared" si="0"/>
        <v>20</v>
      </c>
      <c r="W23" s="15">
        <f t="shared" si="0"/>
        <v>21</v>
      </c>
      <c r="X23" s="15">
        <f t="shared" si="0"/>
        <v>22</v>
      </c>
      <c r="Y23" s="15">
        <f t="shared" si="0"/>
        <v>23</v>
      </c>
      <c r="Z23" s="15">
        <f t="shared" si="0"/>
        <v>24</v>
      </c>
      <c r="AA23" s="7"/>
      <c r="AB23" s="7"/>
      <c r="AC23" s="7"/>
      <c r="AD23" s="7"/>
      <c r="AE23" s="7"/>
      <c r="AF23" s="7"/>
      <c r="AG23" s="7"/>
      <c r="AH23" s="7"/>
      <c r="AI23" s="7"/>
      <c r="AJ23" s="3"/>
    </row>
    <row r="24" spans="1:36" ht="15.75" customHeight="1" x14ac:dyDescent="0.2">
      <c r="A24" s="20"/>
      <c r="B24" s="46" t="s">
        <v>107</v>
      </c>
      <c r="C24" s="135" t="s">
        <v>238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4"/>
      <c r="AA24" s="7"/>
      <c r="AB24" s="7"/>
      <c r="AC24" s="7"/>
      <c r="AD24" s="7"/>
      <c r="AE24" s="7"/>
      <c r="AF24" s="7"/>
      <c r="AG24" s="7"/>
      <c r="AH24" s="7"/>
      <c r="AI24" s="7"/>
      <c r="AJ24" s="3"/>
    </row>
    <row r="25" spans="1:36" ht="15.75" customHeight="1" x14ac:dyDescent="0.2">
      <c r="A25" s="20"/>
      <c r="B25" s="57" t="str">
        <f>+B8</f>
        <v>Basic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1</v>
      </c>
      <c r="J25" s="63">
        <v>1</v>
      </c>
      <c r="K25" s="63">
        <v>1</v>
      </c>
      <c r="L25" s="63">
        <v>1</v>
      </c>
      <c r="M25" s="63">
        <v>1</v>
      </c>
      <c r="N25" s="63">
        <v>1</v>
      </c>
      <c r="O25" s="63">
        <v>1</v>
      </c>
      <c r="P25" s="63">
        <v>1</v>
      </c>
      <c r="Q25" s="63">
        <v>1</v>
      </c>
      <c r="R25" s="63">
        <v>1</v>
      </c>
      <c r="S25" s="63">
        <v>1</v>
      </c>
      <c r="T25" s="63">
        <v>1</v>
      </c>
      <c r="U25" s="63">
        <v>1</v>
      </c>
      <c r="V25" s="63">
        <v>1</v>
      </c>
      <c r="W25" s="63">
        <v>1</v>
      </c>
      <c r="X25" s="63">
        <v>1</v>
      </c>
      <c r="Y25" s="63">
        <v>1</v>
      </c>
      <c r="Z25" s="63">
        <v>1</v>
      </c>
      <c r="AA25" s="7"/>
      <c r="AB25" s="7"/>
      <c r="AC25" s="7"/>
      <c r="AD25" s="7"/>
      <c r="AE25" s="7"/>
      <c r="AF25" s="7"/>
      <c r="AG25" s="7"/>
      <c r="AH25" s="7"/>
      <c r="AI25" s="7"/>
      <c r="AJ25" s="3"/>
    </row>
    <row r="26" spans="1:36" ht="15.75" customHeight="1" x14ac:dyDescent="0.2">
      <c r="A26" s="20"/>
      <c r="B26" s="57" t="str">
        <f>+B9</f>
        <v>Standard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f t="shared" ref="I26:Z26" si="1">+H26</f>
        <v>0</v>
      </c>
      <c r="J26" s="63">
        <f t="shared" si="1"/>
        <v>0</v>
      </c>
      <c r="K26" s="63">
        <f t="shared" si="1"/>
        <v>0</v>
      </c>
      <c r="L26" s="63">
        <f t="shared" si="1"/>
        <v>0</v>
      </c>
      <c r="M26" s="63">
        <f t="shared" si="1"/>
        <v>0</v>
      </c>
      <c r="N26" s="63">
        <f t="shared" si="1"/>
        <v>0</v>
      </c>
      <c r="O26" s="63">
        <f t="shared" si="1"/>
        <v>0</v>
      </c>
      <c r="P26" s="63">
        <f t="shared" si="1"/>
        <v>0</v>
      </c>
      <c r="Q26" s="63">
        <f t="shared" si="1"/>
        <v>0</v>
      </c>
      <c r="R26" s="63">
        <f t="shared" si="1"/>
        <v>0</v>
      </c>
      <c r="S26" s="63">
        <f t="shared" si="1"/>
        <v>0</v>
      </c>
      <c r="T26" s="63">
        <f t="shared" si="1"/>
        <v>0</v>
      </c>
      <c r="U26" s="63">
        <f t="shared" si="1"/>
        <v>0</v>
      </c>
      <c r="V26" s="63">
        <f t="shared" si="1"/>
        <v>0</v>
      </c>
      <c r="W26" s="63">
        <f t="shared" si="1"/>
        <v>0</v>
      </c>
      <c r="X26" s="63">
        <f t="shared" si="1"/>
        <v>0</v>
      </c>
      <c r="Y26" s="63">
        <f t="shared" si="1"/>
        <v>0</v>
      </c>
      <c r="Z26" s="63">
        <f t="shared" si="1"/>
        <v>0</v>
      </c>
      <c r="AA26" s="7"/>
      <c r="AB26" s="7"/>
      <c r="AC26" s="7"/>
      <c r="AD26" s="7"/>
      <c r="AE26" s="7"/>
      <c r="AF26" s="7"/>
      <c r="AG26" s="7"/>
      <c r="AH26" s="7"/>
      <c r="AI26" s="7"/>
      <c r="AJ26" s="3"/>
    </row>
    <row r="27" spans="1:36" ht="15.75" customHeight="1" x14ac:dyDescent="0.2">
      <c r="A27" s="20"/>
      <c r="B27" s="57" t="str">
        <f>+B10</f>
        <v>Gold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2</v>
      </c>
      <c r="J27" s="63">
        <v>2</v>
      </c>
      <c r="K27" s="63">
        <v>2</v>
      </c>
      <c r="L27" s="63">
        <v>2</v>
      </c>
      <c r="M27" s="63">
        <v>2</v>
      </c>
      <c r="N27" s="63">
        <v>2</v>
      </c>
      <c r="O27" s="63">
        <v>2</v>
      </c>
      <c r="P27" s="63">
        <v>2</v>
      </c>
      <c r="Q27" s="63">
        <v>2</v>
      </c>
      <c r="R27" s="63">
        <v>2</v>
      </c>
      <c r="S27" s="63">
        <v>2</v>
      </c>
      <c r="T27" s="63">
        <v>2</v>
      </c>
      <c r="U27" s="63">
        <v>2</v>
      </c>
      <c r="V27" s="63">
        <v>2</v>
      </c>
      <c r="W27" s="63">
        <v>2</v>
      </c>
      <c r="X27" s="63">
        <v>2</v>
      </c>
      <c r="Y27" s="63">
        <v>2</v>
      </c>
      <c r="Z27" s="63">
        <v>2</v>
      </c>
      <c r="AA27" s="7"/>
      <c r="AB27" s="7"/>
      <c r="AC27" s="7"/>
      <c r="AD27" s="7"/>
      <c r="AE27" s="7"/>
      <c r="AF27" s="7"/>
      <c r="AG27" s="7"/>
      <c r="AH27" s="7"/>
      <c r="AI27" s="7"/>
      <c r="AJ27" s="3"/>
    </row>
    <row r="28" spans="1:36" ht="15.75" customHeight="1" x14ac:dyDescent="0.2">
      <c r="A28" s="20"/>
      <c r="B28" s="57" t="str">
        <f>+B11</f>
        <v>Diamond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1</v>
      </c>
      <c r="J28" s="63">
        <v>1</v>
      </c>
      <c r="K28" s="63">
        <v>1</v>
      </c>
      <c r="L28" s="63">
        <v>1</v>
      </c>
      <c r="M28" s="63">
        <v>1</v>
      </c>
      <c r="N28" s="63">
        <v>1</v>
      </c>
      <c r="O28" s="63">
        <v>1</v>
      </c>
      <c r="P28" s="63">
        <v>1</v>
      </c>
      <c r="Q28" s="63">
        <v>1</v>
      </c>
      <c r="R28" s="63">
        <v>1</v>
      </c>
      <c r="S28" s="63">
        <v>1</v>
      </c>
      <c r="T28" s="63">
        <v>1</v>
      </c>
      <c r="U28" s="63">
        <v>1</v>
      </c>
      <c r="V28" s="63">
        <v>1</v>
      </c>
      <c r="W28" s="63">
        <v>1</v>
      </c>
      <c r="X28" s="63">
        <v>1</v>
      </c>
      <c r="Y28" s="63">
        <v>1</v>
      </c>
      <c r="Z28" s="63">
        <v>1</v>
      </c>
      <c r="AA28" s="7"/>
      <c r="AB28" s="7"/>
      <c r="AC28" s="7"/>
      <c r="AD28" s="7"/>
      <c r="AE28" s="7"/>
      <c r="AF28" s="7"/>
      <c r="AG28" s="7"/>
      <c r="AH28" s="7"/>
      <c r="AI28" s="7"/>
      <c r="AJ28" s="3"/>
    </row>
    <row r="29" spans="1:36" ht="15.75" customHeight="1" thickBot="1" x14ac:dyDescent="0.25">
      <c r="A29" s="20"/>
      <c r="B29" s="46" t="s">
        <v>108</v>
      </c>
      <c r="C29" s="62">
        <f>SUM(C25:C28)</f>
        <v>0</v>
      </c>
      <c r="D29" s="62">
        <f t="shared" ref="D29:Z29" si="2">SUM(D25:D28)</f>
        <v>0</v>
      </c>
      <c r="E29" s="62">
        <f t="shared" si="2"/>
        <v>0</v>
      </c>
      <c r="F29" s="62">
        <f t="shared" si="2"/>
        <v>0</v>
      </c>
      <c r="G29" s="62">
        <f t="shared" si="2"/>
        <v>0</v>
      </c>
      <c r="H29" s="62">
        <f t="shared" si="2"/>
        <v>0</v>
      </c>
      <c r="I29" s="62">
        <f t="shared" si="2"/>
        <v>4</v>
      </c>
      <c r="J29" s="62">
        <f t="shared" si="2"/>
        <v>4</v>
      </c>
      <c r="K29" s="62">
        <f t="shared" si="2"/>
        <v>4</v>
      </c>
      <c r="L29" s="62">
        <f t="shared" si="2"/>
        <v>4</v>
      </c>
      <c r="M29" s="62">
        <f t="shared" si="2"/>
        <v>4</v>
      </c>
      <c r="N29" s="62">
        <f t="shared" si="2"/>
        <v>4</v>
      </c>
      <c r="O29" s="62">
        <f t="shared" si="2"/>
        <v>4</v>
      </c>
      <c r="P29" s="62">
        <f t="shared" si="2"/>
        <v>4</v>
      </c>
      <c r="Q29" s="62">
        <f t="shared" si="2"/>
        <v>4</v>
      </c>
      <c r="R29" s="62">
        <f t="shared" si="2"/>
        <v>4</v>
      </c>
      <c r="S29" s="62">
        <f t="shared" si="2"/>
        <v>4</v>
      </c>
      <c r="T29" s="62">
        <f t="shared" si="2"/>
        <v>4</v>
      </c>
      <c r="U29" s="62">
        <f t="shared" si="2"/>
        <v>4</v>
      </c>
      <c r="V29" s="62">
        <f t="shared" si="2"/>
        <v>4</v>
      </c>
      <c r="W29" s="62">
        <f t="shared" si="2"/>
        <v>4</v>
      </c>
      <c r="X29" s="62">
        <f t="shared" si="2"/>
        <v>4</v>
      </c>
      <c r="Y29" s="62">
        <f t="shared" si="2"/>
        <v>4</v>
      </c>
      <c r="Z29" s="62">
        <f t="shared" si="2"/>
        <v>4</v>
      </c>
      <c r="AA29" s="7"/>
      <c r="AB29" s="7"/>
      <c r="AC29" s="7"/>
      <c r="AD29" s="7"/>
      <c r="AE29" s="7"/>
      <c r="AF29" s="7"/>
      <c r="AG29" s="7"/>
      <c r="AH29" s="7"/>
      <c r="AI29" s="7"/>
      <c r="AJ29" s="3"/>
    </row>
    <row r="30" spans="1:36" ht="15.75" customHeight="1" thickTop="1" x14ac:dyDescent="0.2">
      <c r="A30" s="20"/>
      <c r="B30" s="44"/>
      <c r="C30" s="44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3"/>
    </row>
    <row r="31" spans="1:36" ht="15.75" customHeight="1" x14ac:dyDescent="0.2">
      <c r="A31" s="20"/>
      <c r="B31" s="84" t="s">
        <v>109</v>
      </c>
      <c r="C31" s="89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7"/>
      <c r="AB31" s="7"/>
      <c r="AC31" s="7"/>
      <c r="AD31" s="7"/>
      <c r="AE31" s="7"/>
      <c r="AF31" s="7"/>
      <c r="AG31" s="7"/>
      <c r="AH31" s="7"/>
      <c r="AI31" s="7"/>
      <c r="AJ31" s="3"/>
    </row>
    <row r="32" spans="1:36" ht="15.75" customHeight="1" x14ac:dyDescent="0.2">
      <c r="A32" s="20"/>
      <c r="B32" s="77" t="s">
        <v>94</v>
      </c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"/>
      <c r="AB32" s="7"/>
      <c r="AC32" s="7"/>
      <c r="AD32" s="7"/>
      <c r="AE32" s="7"/>
      <c r="AF32" s="7"/>
      <c r="AG32" s="7"/>
      <c r="AH32" s="7"/>
      <c r="AI32" s="7"/>
      <c r="AJ32" s="3"/>
    </row>
    <row r="33" spans="1:36" ht="15.75" customHeight="1" x14ac:dyDescent="0.2">
      <c r="A33" s="20"/>
      <c r="B33" s="57" t="str">
        <f>+B25</f>
        <v>Basic</v>
      </c>
      <c r="C33" s="47">
        <f t="shared" ref="C33:Z33" si="3">+$E$8*C25</f>
        <v>0</v>
      </c>
      <c r="D33" s="47">
        <f t="shared" si="3"/>
        <v>0</v>
      </c>
      <c r="E33" s="47">
        <f t="shared" si="3"/>
        <v>0</v>
      </c>
      <c r="F33" s="47">
        <f t="shared" si="3"/>
        <v>0</v>
      </c>
      <c r="G33" s="47">
        <f t="shared" si="3"/>
        <v>0</v>
      </c>
      <c r="H33" s="47">
        <f t="shared" si="3"/>
        <v>0</v>
      </c>
      <c r="I33" s="47">
        <f t="shared" si="3"/>
        <v>650</v>
      </c>
      <c r="J33" s="47">
        <f t="shared" si="3"/>
        <v>650</v>
      </c>
      <c r="K33" s="47">
        <f t="shared" si="3"/>
        <v>650</v>
      </c>
      <c r="L33" s="47">
        <f t="shared" si="3"/>
        <v>650</v>
      </c>
      <c r="M33" s="47">
        <f t="shared" si="3"/>
        <v>650</v>
      </c>
      <c r="N33" s="47">
        <f t="shared" si="3"/>
        <v>650</v>
      </c>
      <c r="O33" s="47">
        <f t="shared" si="3"/>
        <v>650</v>
      </c>
      <c r="P33" s="47">
        <f t="shared" si="3"/>
        <v>650</v>
      </c>
      <c r="Q33" s="47">
        <f t="shared" si="3"/>
        <v>650</v>
      </c>
      <c r="R33" s="47">
        <f t="shared" si="3"/>
        <v>650</v>
      </c>
      <c r="S33" s="47">
        <f t="shared" si="3"/>
        <v>650</v>
      </c>
      <c r="T33" s="47">
        <f t="shared" si="3"/>
        <v>650</v>
      </c>
      <c r="U33" s="47">
        <f t="shared" si="3"/>
        <v>650</v>
      </c>
      <c r="V33" s="47">
        <f t="shared" si="3"/>
        <v>650</v>
      </c>
      <c r="W33" s="47">
        <f t="shared" si="3"/>
        <v>650</v>
      </c>
      <c r="X33" s="47">
        <f t="shared" si="3"/>
        <v>650</v>
      </c>
      <c r="Y33" s="47">
        <f t="shared" si="3"/>
        <v>650</v>
      </c>
      <c r="Z33" s="47">
        <f t="shared" si="3"/>
        <v>650</v>
      </c>
      <c r="AA33" s="7"/>
      <c r="AB33" s="7"/>
      <c r="AC33" s="7"/>
      <c r="AD33" s="7"/>
      <c r="AE33" s="7"/>
      <c r="AF33" s="7"/>
      <c r="AG33" s="7"/>
      <c r="AH33" s="7"/>
      <c r="AI33" s="7"/>
      <c r="AJ33" s="3"/>
    </row>
    <row r="34" spans="1:36" ht="15.75" customHeight="1" x14ac:dyDescent="0.2">
      <c r="A34" s="20"/>
      <c r="B34" s="57" t="str">
        <f>+B26</f>
        <v>Standard</v>
      </c>
      <c r="C34" s="47">
        <f t="shared" ref="C34:Z34" si="4">+$E$9*C26</f>
        <v>0</v>
      </c>
      <c r="D34" s="47">
        <f t="shared" si="4"/>
        <v>0</v>
      </c>
      <c r="E34" s="47">
        <f t="shared" si="4"/>
        <v>0</v>
      </c>
      <c r="F34" s="47">
        <f t="shared" si="4"/>
        <v>0</v>
      </c>
      <c r="G34" s="47">
        <f t="shared" si="4"/>
        <v>0</v>
      </c>
      <c r="H34" s="47">
        <f t="shared" si="4"/>
        <v>0</v>
      </c>
      <c r="I34" s="47">
        <f t="shared" si="4"/>
        <v>0</v>
      </c>
      <c r="J34" s="47">
        <f t="shared" si="4"/>
        <v>0</v>
      </c>
      <c r="K34" s="47">
        <f t="shared" si="4"/>
        <v>0</v>
      </c>
      <c r="L34" s="47">
        <f t="shared" si="4"/>
        <v>0</v>
      </c>
      <c r="M34" s="47">
        <f t="shared" si="4"/>
        <v>0</v>
      </c>
      <c r="N34" s="47">
        <f t="shared" si="4"/>
        <v>0</v>
      </c>
      <c r="O34" s="47">
        <f t="shared" si="4"/>
        <v>0</v>
      </c>
      <c r="P34" s="47">
        <f t="shared" si="4"/>
        <v>0</v>
      </c>
      <c r="Q34" s="47">
        <f t="shared" si="4"/>
        <v>0</v>
      </c>
      <c r="R34" s="47">
        <f t="shared" si="4"/>
        <v>0</v>
      </c>
      <c r="S34" s="47">
        <f t="shared" si="4"/>
        <v>0</v>
      </c>
      <c r="T34" s="47">
        <f t="shared" si="4"/>
        <v>0</v>
      </c>
      <c r="U34" s="47">
        <f t="shared" si="4"/>
        <v>0</v>
      </c>
      <c r="V34" s="47">
        <f t="shared" si="4"/>
        <v>0</v>
      </c>
      <c r="W34" s="47">
        <f t="shared" si="4"/>
        <v>0</v>
      </c>
      <c r="X34" s="47">
        <f t="shared" si="4"/>
        <v>0</v>
      </c>
      <c r="Y34" s="47">
        <f t="shared" si="4"/>
        <v>0</v>
      </c>
      <c r="Z34" s="47">
        <f t="shared" si="4"/>
        <v>0</v>
      </c>
      <c r="AA34" s="7"/>
      <c r="AB34" s="7"/>
      <c r="AC34" s="7"/>
      <c r="AD34" s="7"/>
      <c r="AE34" s="7"/>
      <c r="AF34" s="7"/>
      <c r="AG34" s="7"/>
      <c r="AH34" s="7"/>
      <c r="AI34" s="7"/>
      <c r="AJ34" s="3"/>
    </row>
    <row r="35" spans="1:36" ht="15.75" customHeight="1" x14ac:dyDescent="0.2">
      <c r="A35" s="20"/>
      <c r="B35" s="57" t="str">
        <f>+B27</f>
        <v>Gold</v>
      </c>
      <c r="C35" s="47">
        <f t="shared" ref="C35:Z35" si="5">+$E$10*C27</f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  <c r="H35" s="47">
        <f t="shared" si="5"/>
        <v>0</v>
      </c>
      <c r="I35" s="47">
        <f t="shared" si="5"/>
        <v>2400</v>
      </c>
      <c r="J35" s="47">
        <f t="shared" si="5"/>
        <v>2400</v>
      </c>
      <c r="K35" s="47">
        <f t="shared" si="5"/>
        <v>2400</v>
      </c>
      <c r="L35" s="47">
        <f t="shared" si="5"/>
        <v>2400</v>
      </c>
      <c r="M35" s="47">
        <f t="shared" si="5"/>
        <v>2400</v>
      </c>
      <c r="N35" s="47">
        <f t="shared" si="5"/>
        <v>2400</v>
      </c>
      <c r="O35" s="47">
        <f t="shared" si="5"/>
        <v>2400</v>
      </c>
      <c r="P35" s="47">
        <f t="shared" si="5"/>
        <v>2400</v>
      </c>
      <c r="Q35" s="47">
        <f t="shared" si="5"/>
        <v>2400</v>
      </c>
      <c r="R35" s="47">
        <f t="shared" si="5"/>
        <v>2400</v>
      </c>
      <c r="S35" s="47">
        <f t="shared" si="5"/>
        <v>2400</v>
      </c>
      <c r="T35" s="47">
        <f t="shared" si="5"/>
        <v>2400</v>
      </c>
      <c r="U35" s="47">
        <f t="shared" si="5"/>
        <v>2400</v>
      </c>
      <c r="V35" s="47">
        <f t="shared" si="5"/>
        <v>2400</v>
      </c>
      <c r="W35" s="47">
        <f t="shared" si="5"/>
        <v>2400</v>
      </c>
      <c r="X35" s="47">
        <f t="shared" si="5"/>
        <v>2400</v>
      </c>
      <c r="Y35" s="47">
        <f t="shared" si="5"/>
        <v>2400</v>
      </c>
      <c r="Z35" s="47">
        <f t="shared" si="5"/>
        <v>2400</v>
      </c>
      <c r="AA35" s="7"/>
      <c r="AB35" s="7"/>
      <c r="AC35" s="7"/>
      <c r="AD35" s="7"/>
      <c r="AE35" s="7"/>
      <c r="AF35" s="7"/>
      <c r="AG35" s="7"/>
      <c r="AH35" s="7"/>
      <c r="AI35" s="7"/>
      <c r="AJ35" s="3"/>
    </row>
    <row r="36" spans="1:36" ht="15.75" customHeight="1" x14ac:dyDescent="0.2">
      <c r="A36" s="20"/>
      <c r="B36" s="57" t="str">
        <f>+B28</f>
        <v>Diamond</v>
      </c>
      <c r="C36" s="47">
        <f t="shared" ref="C36:Z36" si="6">+$E$11*C28</f>
        <v>0</v>
      </c>
      <c r="D36" s="47">
        <f t="shared" si="6"/>
        <v>0</v>
      </c>
      <c r="E36" s="47">
        <f t="shared" si="6"/>
        <v>0</v>
      </c>
      <c r="F36" s="47">
        <f t="shared" si="6"/>
        <v>0</v>
      </c>
      <c r="G36" s="47">
        <f t="shared" si="6"/>
        <v>0</v>
      </c>
      <c r="H36" s="47">
        <f t="shared" si="6"/>
        <v>0</v>
      </c>
      <c r="I36" s="47">
        <f t="shared" si="6"/>
        <v>1800</v>
      </c>
      <c r="J36" s="47">
        <f t="shared" si="6"/>
        <v>1800</v>
      </c>
      <c r="K36" s="47">
        <f t="shared" si="6"/>
        <v>1800</v>
      </c>
      <c r="L36" s="47">
        <f t="shared" si="6"/>
        <v>1800</v>
      </c>
      <c r="M36" s="47">
        <f t="shared" si="6"/>
        <v>1800</v>
      </c>
      <c r="N36" s="47">
        <f t="shared" si="6"/>
        <v>1800</v>
      </c>
      <c r="O36" s="47">
        <f t="shared" si="6"/>
        <v>1800</v>
      </c>
      <c r="P36" s="47">
        <f t="shared" si="6"/>
        <v>1800</v>
      </c>
      <c r="Q36" s="47">
        <f t="shared" si="6"/>
        <v>1800</v>
      </c>
      <c r="R36" s="47">
        <f t="shared" si="6"/>
        <v>1800</v>
      </c>
      <c r="S36" s="47">
        <f t="shared" si="6"/>
        <v>1800</v>
      </c>
      <c r="T36" s="47">
        <f t="shared" si="6"/>
        <v>1800</v>
      </c>
      <c r="U36" s="47">
        <f t="shared" si="6"/>
        <v>1800</v>
      </c>
      <c r="V36" s="47">
        <f t="shared" si="6"/>
        <v>1800</v>
      </c>
      <c r="W36" s="47">
        <f t="shared" si="6"/>
        <v>1800</v>
      </c>
      <c r="X36" s="47">
        <f t="shared" si="6"/>
        <v>1800</v>
      </c>
      <c r="Y36" s="47">
        <f t="shared" si="6"/>
        <v>1800</v>
      </c>
      <c r="Z36" s="47">
        <f t="shared" si="6"/>
        <v>1800</v>
      </c>
      <c r="AA36" s="7"/>
      <c r="AB36" s="7"/>
      <c r="AC36" s="7"/>
      <c r="AD36" s="7"/>
      <c r="AE36" s="7"/>
      <c r="AF36" s="7"/>
      <c r="AG36" s="7"/>
      <c r="AH36" s="7"/>
      <c r="AI36" s="7"/>
      <c r="AJ36" s="3"/>
    </row>
    <row r="37" spans="1:36" ht="15.75" customHeight="1" thickBot="1" x14ac:dyDescent="0.25">
      <c r="A37" s="20"/>
      <c r="B37" s="61" t="s">
        <v>95</v>
      </c>
      <c r="C37" s="60">
        <f>SUM(C33:C36)</f>
        <v>0</v>
      </c>
      <c r="D37" s="60">
        <f t="shared" ref="D37:Z37" si="7">SUM(D33:D36)</f>
        <v>0</v>
      </c>
      <c r="E37" s="60">
        <f t="shared" si="7"/>
        <v>0</v>
      </c>
      <c r="F37" s="60">
        <f t="shared" si="7"/>
        <v>0</v>
      </c>
      <c r="G37" s="60">
        <f t="shared" si="7"/>
        <v>0</v>
      </c>
      <c r="H37" s="60">
        <f t="shared" si="7"/>
        <v>0</v>
      </c>
      <c r="I37" s="60">
        <f t="shared" si="7"/>
        <v>4850</v>
      </c>
      <c r="J37" s="60">
        <f t="shared" si="7"/>
        <v>4850</v>
      </c>
      <c r="K37" s="60">
        <f t="shared" si="7"/>
        <v>4850</v>
      </c>
      <c r="L37" s="60">
        <f t="shared" si="7"/>
        <v>4850</v>
      </c>
      <c r="M37" s="60">
        <f t="shared" si="7"/>
        <v>4850</v>
      </c>
      <c r="N37" s="60">
        <f t="shared" si="7"/>
        <v>4850</v>
      </c>
      <c r="O37" s="60">
        <f t="shared" si="7"/>
        <v>4850</v>
      </c>
      <c r="P37" s="60">
        <f t="shared" si="7"/>
        <v>4850</v>
      </c>
      <c r="Q37" s="60">
        <f t="shared" si="7"/>
        <v>4850</v>
      </c>
      <c r="R37" s="60">
        <f t="shared" si="7"/>
        <v>4850</v>
      </c>
      <c r="S37" s="60">
        <f t="shared" si="7"/>
        <v>4850</v>
      </c>
      <c r="T37" s="60">
        <f t="shared" si="7"/>
        <v>4850</v>
      </c>
      <c r="U37" s="60">
        <f t="shared" si="7"/>
        <v>4850</v>
      </c>
      <c r="V37" s="60">
        <f t="shared" si="7"/>
        <v>4850</v>
      </c>
      <c r="W37" s="60">
        <f t="shared" si="7"/>
        <v>4850</v>
      </c>
      <c r="X37" s="60">
        <f t="shared" si="7"/>
        <v>4850</v>
      </c>
      <c r="Y37" s="60">
        <f t="shared" si="7"/>
        <v>4850</v>
      </c>
      <c r="Z37" s="60">
        <f t="shared" si="7"/>
        <v>4850</v>
      </c>
      <c r="AA37" s="7"/>
      <c r="AB37" s="25"/>
      <c r="AC37" s="7"/>
      <c r="AD37" s="7"/>
      <c r="AE37" s="7"/>
      <c r="AF37" s="7"/>
      <c r="AG37" s="7"/>
      <c r="AH37" s="7"/>
      <c r="AI37" s="7"/>
      <c r="AJ37" s="3"/>
    </row>
    <row r="38" spans="1:36" ht="15.75" customHeight="1" thickTop="1" x14ac:dyDescent="0.2">
      <c r="A38" s="20"/>
      <c r="B38" s="61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7"/>
      <c r="AB38" s="25"/>
      <c r="AC38" s="7"/>
      <c r="AD38" s="7"/>
      <c r="AE38" s="7"/>
      <c r="AF38" s="7"/>
      <c r="AG38" s="7"/>
      <c r="AH38" s="7"/>
      <c r="AI38" s="7"/>
      <c r="AJ38" s="3"/>
    </row>
    <row r="39" spans="1:36" ht="15.75" customHeight="1" x14ac:dyDescent="0.2">
      <c r="A39" s="20"/>
      <c r="B39" s="77" t="s">
        <v>102</v>
      </c>
      <c r="C39" s="78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"/>
      <c r="AB39" s="25"/>
      <c r="AC39" s="7"/>
      <c r="AD39" s="7"/>
      <c r="AE39" s="7"/>
      <c r="AF39" s="7"/>
      <c r="AG39" s="7"/>
      <c r="AH39" s="7"/>
      <c r="AI39" s="7"/>
      <c r="AJ39" s="3"/>
    </row>
    <row r="40" spans="1:36" ht="15.75" customHeight="1" x14ac:dyDescent="0.2">
      <c r="A40" s="20"/>
      <c r="B40" s="57" t="s">
        <v>98</v>
      </c>
      <c r="C40" s="47">
        <f>+C29*$E$12</f>
        <v>0</v>
      </c>
      <c r="D40" s="47">
        <f t="shared" ref="D40:Z40" si="8">+D29*$E$12</f>
        <v>0</v>
      </c>
      <c r="E40" s="47">
        <f t="shared" si="8"/>
        <v>0</v>
      </c>
      <c r="F40" s="47">
        <f t="shared" si="8"/>
        <v>0</v>
      </c>
      <c r="G40" s="47">
        <f t="shared" si="8"/>
        <v>0</v>
      </c>
      <c r="H40" s="47">
        <f t="shared" si="8"/>
        <v>0</v>
      </c>
      <c r="I40" s="47">
        <f t="shared" si="8"/>
        <v>14000</v>
      </c>
      <c r="J40" s="47">
        <f t="shared" si="8"/>
        <v>14000</v>
      </c>
      <c r="K40" s="47">
        <f t="shared" si="8"/>
        <v>14000</v>
      </c>
      <c r="L40" s="47">
        <f t="shared" si="8"/>
        <v>14000</v>
      </c>
      <c r="M40" s="47">
        <f t="shared" si="8"/>
        <v>14000</v>
      </c>
      <c r="N40" s="47">
        <f t="shared" si="8"/>
        <v>14000</v>
      </c>
      <c r="O40" s="47">
        <f t="shared" si="8"/>
        <v>14000</v>
      </c>
      <c r="P40" s="47">
        <f t="shared" si="8"/>
        <v>14000</v>
      </c>
      <c r="Q40" s="47">
        <f t="shared" si="8"/>
        <v>14000</v>
      </c>
      <c r="R40" s="47">
        <f t="shared" si="8"/>
        <v>14000</v>
      </c>
      <c r="S40" s="47">
        <f t="shared" si="8"/>
        <v>14000</v>
      </c>
      <c r="T40" s="47">
        <f t="shared" si="8"/>
        <v>14000</v>
      </c>
      <c r="U40" s="47">
        <f t="shared" si="8"/>
        <v>14000</v>
      </c>
      <c r="V40" s="47">
        <f t="shared" si="8"/>
        <v>14000</v>
      </c>
      <c r="W40" s="47">
        <f t="shared" si="8"/>
        <v>14000</v>
      </c>
      <c r="X40" s="47">
        <f t="shared" si="8"/>
        <v>14000</v>
      </c>
      <c r="Y40" s="47">
        <f t="shared" si="8"/>
        <v>14000</v>
      </c>
      <c r="Z40" s="47">
        <f t="shared" si="8"/>
        <v>14000</v>
      </c>
      <c r="AA40" s="7"/>
      <c r="AB40" s="25"/>
      <c r="AC40" s="7"/>
      <c r="AD40" s="7"/>
      <c r="AE40" s="7"/>
      <c r="AF40" s="7"/>
      <c r="AG40" s="7"/>
      <c r="AH40" s="7"/>
      <c r="AI40" s="7"/>
      <c r="AJ40" s="3"/>
    </row>
    <row r="41" spans="1:36" ht="15.75" customHeight="1" x14ac:dyDescent="0.2">
      <c r="A41" s="20"/>
      <c r="B41" s="61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7"/>
      <c r="AB41" s="25"/>
      <c r="AC41" s="7"/>
      <c r="AD41" s="7"/>
      <c r="AE41" s="7"/>
      <c r="AF41" s="7"/>
      <c r="AG41" s="7"/>
      <c r="AH41" s="7"/>
      <c r="AI41" s="7"/>
      <c r="AJ41" s="3"/>
    </row>
    <row r="42" spans="1:36" ht="15.75" customHeight="1" x14ac:dyDescent="0.2">
      <c r="A42" s="20"/>
      <c r="B42" s="77" t="s">
        <v>99</v>
      </c>
      <c r="C42" s="78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"/>
      <c r="AB42" s="25"/>
      <c r="AC42" s="7"/>
      <c r="AD42" s="7"/>
      <c r="AE42" s="7"/>
      <c r="AF42" s="7"/>
      <c r="AG42" s="7"/>
      <c r="AH42" s="7"/>
      <c r="AI42" s="7"/>
      <c r="AJ42" s="3"/>
    </row>
    <row r="43" spans="1:36" ht="15.75" customHeight="1" x14ac:dyDescent="0.2">
      <c r="A43" s="20"/>
      <c r="B43" s="57" t="s">
        <v>96</v>
      </c>
      <c r="C43" s="47">
        <v>0</v>
      </c>
      <c r="D43" s="47">
        <f>+C37</f>
        <v>0</v>
      </c>
      <c r="E43" s="47">
        <f>+D37</f>
        <v>0</v>
      </c>
      <c r="F43" s="47">
        <f>+E37</f>
        <v>0</v>
      </c>
      <c r="G43" s="47">
        <f t="shared" ref="G43:Z43" si="9">+F37</f>
        <v>0</v>
      </c>
      <c r="H43" s="47">
        <f t="shared" si="9"/>
        <v>0</v>
      </c>
      <c r="I43" s="47">
        <f t="shared" si="9"/>
        <v>0</v>
      </c>
      <c r="J43" s="47">
        <f t="shared" si="9"/>
        <v>4850</v>
      </c>
      <c r="K43" s="47">
        <f t="shared" si="9"/>
        <v>4850</v>
      </c>
      <c r="L43" s="47">
        <f t="shared" si="9"/>
        <v>4850</v>
      </c>
      <c r="M43" s="47">
        <f t="shared" si="9"/>
        <v>4850</v>
      </c>
      <c r="N43" s="47">
        <f t="shared" si="9"/>
        <v>4850</v>
      </c>
      <c r="O43" s="47">
        <f t="shared" si="9"/>
        <v>4850</v>
      </c>
      <c r="P43" s="47">
        <f t="shared" si="9"/>
        <v>4850</v>
      </c>
      <c r="Q43" s="47">
        <f t="shared" si="9"/>
        <v>4850</v>
      </c>
      <c r="R43" s="47">
        <f t="shared" si="9"/>
        <v>4850</v>
      </c>
      <c r="S43" s="47">
        <f t="shared" si="9"/>
        <v>4850</v>
      </c>
      <c r="T43" s="47">
        <f t="shared" si="9"/>
        <v>4850</v>
      </c>
      <c r="U43" s="47">
        <f t="shared" si="9"/>
        <v>4850</v>
      </c>
      <c r="V43" s="47">
        <f t="shared" si="9"/>
        <v>4850</v>
      </c>
      <c r="W43" s="47">
        <f t="shared" si="9"/>
        <v>4850</v>
      </c>
      <c r="X43" s="47">
        <f t="shared" si="9"/>
        <v>4850</v>
      </c>
      <c r="Y43" s="47">
        <f t="shared" si="9"/>
        <v>4850</v>
      </c>
      <c r="Z43" s="47">
        <f t="shared" si="9"/>
        <v>4850</v>
      </c>
      <c r="AA43" s="7"/>
      <c r="AB43" s="25"/>
      <c r="AC43" s="7"/>
      <c r="AD43" s="7"/>
      <c r="AE43" s="7"/>
      <c r="AF43" s="7"/>
      <c r="AG43" s="7"/>
      <c r="AH43" s="7"/>
      <c r="AI43" s="7"/>
      <c r="AJ43" s="3"/>
    </row>
    <row r="44" spans="1:36" ht="15.75" customHeight="1" x14ac:dyDescent="0.2">
      <c r="A44" s="20"/>
      <c r="B44" s="57" t="s">
        <v>97</v>
      </c>
      <c r="C44" s="47">
        <v>0</v>
      </c>
      <c r="D44" s="47">
        <v>0</v>
      </c>
      <c r="E44" s="47">
        <f>+D37</f>
        <v>0</v>
      </c>
      <c r="F44" s="47">
        <f t="shared" ref="F44:Z44" si="10">+E44+D37</f>
        <v>0</v>
      </c>
      <c r="G44" s="47">
        <f t="shared" si="10"/>
        <v>0</v>
      </c>
      <c r="H44" s="47">
        <f t="shared" si="10"/>
        <v>0</v>
      </c>
      <c r="I44" s="47">
        <f t="shared" si="10"/>
        <v>0</v>
      </c>
      <c r="J44" s="47">
        <f t="shared" si="10"/>
        <v>0</v>
      </c>
      <c r="K44" s="47">
        <f t="shared" si="10"/>
        <v>4850</v>
      </c>
      <c r="L44" s="47">
        <f t="shared" si="10"/>
        <v>9700</v>
      </c>
      <c r="M44" s="47">
        <f t="shared" si="10"/>
        <v>14550</v>
      </c>
      <c r="N44" s="47">
        <f t="shared" si="10"/>
        <v>19400</v>
      </c>
      <c r="O44" s="47">
        <f t="shared" si="10"/>
        <v>24250</v>
      </c>
      <c r="P44" s="47">
        <f t="shared" si="10"/>
        <v>29100</v>
      </c>
      <c r="Q44" s="47">
        <f t="shared" si="10"/>
        <v>33950</v>
      </c>
      <c r="R44" s="47">
        <f t="shared" si="10"/>
        <v>38800</v>
      </c>
      <c r="S44" s="47">
        <f t="shared" si="10"/>
        <v>43650</v>
      </c>
      <c r="T44" s="47">
        <f t="shared" si="10"/>
        <v>48500</v>
      </c>
      <c r="U44" s="47">
        <f t="shared" si="10"/>
        <v>53350</v>
      </c>
      <c r="V44" s="47">
        <f t="shared" si="10"/>
        <v>58200</v>
      </c>
      <c r="W44" s="47">
        <f t="shared" si="10"/>
        <v>63050</v>
      </c>
      <c r="X44" s="47">
        <f t="shared" si="10"/>
        <v>67900</v>
      </c>
      <c r="Y44" s="47">
        <f t="shared" si="10"/>
        <v>72750</v>
      </c>
      <c r="Z44" s="47">
        <f t="shared" si="10"/>
        <v>77600</v>
      </c>
      <c r="AA44" s="7"/>
      <c r="AB44" s="25"/>
      <c r="AC44" s="7"/>
      <c r="AD44" s="7"/>
      <c r="AE44" s="7"/>
      <c r="AF44" s="7"/>
      <c r="AG44" s="7"/>
      <c r="AH44" s="7"/>
      <c r="AI44" s="7"/>
      <c r="AJ44" s="3"/>
    </row>
    <row r="45" spans="1:36" ht="15.75" customHeight="1" thickBot="1" x14ac:dyDescent="0.25">
      <c r="A45" s="20"/>
      <c r="B45" s="61" t="s">
        <v>95</v>
      </c>
      <c r="C45" s="60">
        <f t="shared" ref="C45:Z45" si="11">SUM(C43:C44)</f>
        <v>0</v>
      </c>
      <c r="D45" s="60">
        <f t="shared" si="11"/>
        <v>0</v>
      </c>
      <c r="E45" s="60">
        <f t="shared" si="11"/>
        <v>0</v>
      </c>
      <c r="F45" s="60">
        <f t="shared" si="11"/>
        <v>0</v>
      </c>
      <c r="G45" s="60">
        <f t="shared" si="11"/>
        <v>0</v>
      </c>
      <c r="H45" s="60">
        <f t="shared" si="11"/>
        <v>0</v>
      </c>
      <c r="I45" s="60">
        <f t="shared" si="11"/>
        <v>0</v>
      </c>
      <c r="J45" s="60">
        <f t="shared" si="11"/>
        <v>4850</v>
      </c>
      <c r="K45" s="60">
        <f t="shared" si="11"/>
        <v>9700</v>
      </c>
      <c r="L45" s="60">
        <f t="shared" si="11"/>
        <v>14550</v>
      </c>
      <c r="M45" s="60">
        <f t="shared" si="11"/>
        <v>19400</v>
      </c>
      <c r="N45" s="60">
        <f t="shared" si="11"/>
        <v>24250</v>
      </c>
      <c r="O45" s="60">
        <f t="shared" si="11"/>
        <v>29100</v>
      </c>
      <c r="P45" s="60">
        <f t="shared" si="11"/>
        <v>33950</v>
      </c>
      <c r="Q45" s="60">
        <f t="shared" si="11"/>
        <v>38800</v>
      </c>
      <c r="R45" s="60">
        <f t="shared" si="11"/>
        <v>43650</v>
      </c>
      <c r="S45" s="60">
        <f t="shared" si="11"/>
        <v>48500</v>
      </c>
      <c r="T45" s="60">
        <f t="shared" si="11"/>
        <v>53350</v>
      </c>
      <c r="U45" s="60">
        <f t="shared" si="11"/>
        <v>58200</v>
      </c>
      <c r="V45" s="60">
        <f t="shared" si="11"/>
        <v>63050</v>
      </c>
      <c r="W45" s="60">
        <f t="shared" si="11"/>
        <v>67900</v>
      </c>
      <c r="X45" s="60">
        <f t="shared" si="11"/>
        <v>72750</v>
      </c>
      <c r="Y45" s="60">
        <f t="shared" si="11"/>
        <v>77600</v>
      </c>
      <c r="Z45" s="60">
        <f t="shared" si="11"/>
        <v>82450</v>
      </c>
      <c r="AA45" s="7"/>
      <c r="AB45" s="25"/>
      <c r="AC45" s="7"/>
      <c r="AD45" s="7"/>
      <c r="AE45" s="7"/>
      <c r="AF45" s="7"/>
      <c r="AG45" s="7"/>
      <c r="AH45" s="7"/>
      <c r="AI45" s="7"/>
      <c r="AJ45" s="3"/>
    </row>
    <row r="46" spans="1:36" ht="15.75" customHeight="1" thickTop="1" x14ac:dyDescent="0.2">
      <c r="A46" s="20"/>
      <c r="B46" s="44"/>
      <c r="C46" s="4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25"/>
      <c r="AC46" s="7"/>
      <c r="AD46" s="7"/>
      <c r="AE46" s="7"/>
      <c r="AF46" s="7"/>
      <c r="AG46" s="7"/>
      <c r="AH46" s="7"/>
      <c r="AI46" s="7"/>
      <c r="AJ46" s="3"/>
    </row>
    <row r="47" spans="1:36" ht="15.75" customHeight="1" x14ac:dyDescent="0.2">
      <c r="A47" s="20"/>
      <c r="B47" s="77" t="s">
        <v>103</v>
      </c>
      <c r="C47" s="77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7"/>
      <c r="AB47" s="25"/>
      <c r="AC47" s="7"/>
      <c r="AD47" s="7"/>
      <c r="AE47" s="7"/>
      <c r="AF47" s="7"/>
      <c r="AG47" s="7"/>
      <c r="AH47" s="7"/>
      <c r="AI47" s="7"/>
      <c r="AJ47" s="3"/>
    </row>
    <row r="48" spans="1:36" s="10" customFormat="1" ht="15.75" customHeight="1" x14ac:dyDescent="0.2">
      <c r="A48" s="20"/>
      <c r="B48" s="57" t="s">
        <v>104</v>
      </c>
      <c r="C48" s="47">
        <f>+C45*$C$18</f>
        <v>0</v>
      </c>
      <c r="D48" s="47">
        <f t="shared" ref="D48:Z48" si="12">+D45*$C$18</f>
        <v>0</v>
      </c>
      <c r="E48" s="47">
        <f t="shared" si="12"/>
        <v>0</v>
      </c>
      <c r="F48" s="47">
        <f t="shared" si="12"/>
        <v>0</v>
      </c>
      <c r="G48" s="47">
        <f t="shared" si="12"/>
        <v>0</v>
      </c>
      <c r="H48" s="47">
        <f t="shared" si="12"/>
        <v>0</v>
      </c>
      <c r="I48" s="47">
        <f t="shared" si="12"/>
        <v>0</v>
      </c>
      <c r="J48" s="47">
        <f t="shared" si="12"/>
        <v>727.5</v>
      </c>
      <c r="K48" s="47">
        <f t="shared" si="12"/>
        <v>1455</v>
      </c>
      <c r="L48" s="47">
        <f t="shared" si="12"/>
        <v>2182.5</v>
      </c>
      <c r="M48" s="47">
        <f t="shared" si="12"/>
        <v>2910</v>
      </c>
      <c r="N48" s="47">
        <f t="shared" si="12"/>
        <v>3637.5</v>
      </c>
      <c r="O48" s="47">
        <f t="shared" si="12"/>
        <v>4365</v>
      </c>
      <c r="P48" s="47">
        <f t="shared" si="12"/>
        <v>5092.5</v>
      </c>
      <c r="Q48" s="47">
        <f t="shared" si="12"/>
        <v>5820</v>
      </c>
      <c r="R48" s="47">
        <f t="shared" si="12"/>
        <v>6547.5</v>
      </c>
      <c r="S48" s="47">
        <f t="shared" si="12"/>
        <v>7275</v>
      </c>
      <c r="T48" s="47">
        <f t="shared" si="12"/>
        <v>8002.5</v>
      </c>
      <c r="U48" s="47">
        <f t="shared" si="12"/>
        <v>8730</v>
      </c>
      <c r="V48" s="47">
        <f t="shared" si="12"/>
        <v>9457.5</v>
      </c>
      <c r="W48" s="47">
        <f t="shared" si="12"/>
        <v>10185</v>
      </c>
      <c r="X48" s="47">
        <f t="shared" si="12"/>
        <v>10912.5</v>
      </c>
      <c r="Y48" s="47">
        <f t="shared" si="12"/>
        <v>11640</v>
      </c>
      <c r="Z48" s="47">
        <f t="shared" si="12"/>
        <v>12367.5</v>
      </c>
      <c r="AA48" s="7"/>
      <c r="AB48" s="25"/>
      <c r="AC48" s="7"/>
      <c r="AD48" s="7"/>
      <c r="AE48" s="7"/>
      <c r="AF48" s="7"/>
      <c r="AG48" s="7"/>
      <c r="AH48" s="7"/>
      <c r="AI48" s="7"/>
      <c r="AJ48" s="3"/>
    </row>
    <row r="49" spans="1:36" ht="15.75" customHeight="1" x14ac:dyDescent="0.2">
      <c r="A49" s="20"/>
      <c r="B49" s="44"/>
      <c r="C49" s="44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25"/>
      <c r="AC49" s="7"/>
      <c r="AD49" s="7"/>
      <c r="AE49" s="7"/>
      <c r="AF49" s="7"/>
      <c r="AG49" s="7"/>
      <c r="AH49" s="7"/>
      <c r="AI49" s="7"/>
      <c r="AJ49" s="3"/>
    </row>
    <row r="50" spans="1:36" ht="15.75" customHeight="1" thickBot="1" x14ac:dyDescent="0.25">
      <c r="A50" s="20"/>
      <c r="B50" s="112" t="s">
        <v>2</v>
      </c>
      <c r="C50" s="111">
        <f>+C40+C45-C48</f>
        <v>0</v>
      </c>
      <c r="D50" s="111">
        <f t="shared" ref="D50:Z50" si="13">+D40+D45-D48</f>
        <v>0</v>
      </c>
      <c r="E50" s="111">
        <f t="shared" si="13"/>
        <v>0</v>
      </c>
      <c r="F50" s="111">
        <f t="shared" si="13"/>
        <v>0</v>
      </c>
      <c r="G50" s="111">
        <f t="shared" si="13"/>
        <v>0</v>
      </c>
      <c r="H50" s="111">
        <f t="shared" si="13"/>
        <v>0</v>
      </c>
      <c r="I50" s="111">
        <f t="shared" si="13"/>
        <v>14000</v>
      </c>
      <c r="J50" s="111">
        <f t="shared" si="13"/>
        <v>18122.5</v>
      </c>
      <c r="K50" s="111">
        <f t="shared" si="13"/>
        <v>22245</v>
      </c>
      <c r="L50" s="111">
        <f t="shared" si="13"/>
        <v>26367.5</v>
      </c>
      <c r="M50" s="111">
        <f t="shared" si="13"/>
        <v>30490</v>
      </c>
      <c r="N50" s="111">
        <f t="shared" si="13"/>
        <v>34612.5</v>
      </c>
      <c r="O50" s="111">
        <f t="shared" si="13"/>
        <v>38735</v>
      </c>
      <c r="P50" s="111">
        <f t="shared" si="13"/>
        <v>42857.5</v>
      </c>
      <c r="Q50" s="111">
        <f t="shared" si="13"/>
        <v>46980</v>
      </c>
      <c r="R50" s="111">
        <f t="shared" si="13"/>
        <v>51102.5</v>
      </c>
      <c r="S50" s="111">
        <f t="shared" si="13"/>
        <v>55225</v>
      </c>
      <c r="T50" s="111">
        <f t="shared" si="13"/>
        <v>59347.5</v>
      </c>
      <c r="U50" s="111">
        <f t="shared" si="13"/>
        <v>63470</v>
      </c>
      <c r="V50" s="111">
        <f t="shared" si="13"/>
        <v>67592.5</v>
      </c>
      <c r="W50" s="111">
        <f t="shared" si="13"/>
        <v>71715</v>
      </c>
      <c r="X50" s="111">
        <f t="shared" si="13"/>
        <v>75837.5</v>
      </c>
      <c r="Y50" s="111">
        <f t="shared" si="13"/>
        <v>79960</v>
      </c>
      <c r="Z50" s="111">
        <f t="shared" si="13"/>
        <v>84082.5</v>
      </c>
      <c r="AA50" s="7"/>
      <c r="AB50" s="25"/>
      <c r="AC50" s="7"/>
      <c r="AD50" s="7"/>
      <c r="AE50" s="7"/>
      <c r="AF50" s="7"/>
      <c r="AG50" s="7"/>
      <c r="AH50" s="7"/>
      <c r="AI50" s="7"/>
      <c r="AJ50" s="3"/>
    </row>
    <row r="51" spans="1:36" ht="15.75" customHeight="1" thickTop="1" x14ac:dyDescent="0.2">
      <c r="A51" s="20"/>
      <c r="B51" s="44"/>
      <c r="C51" s="4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25"/>
      <c r="AC51" s="7"/>
      <c r="AD51" s="7"/>
      <c r="AE51" s="7"/>
      <c r="AF51" s="7"/>
      <c r="AG51" s="7"/>
      <c r="AH51" s="7"/>
      <c r="AI51" s="7"/>
      <c r="AJ51" s="3"/>
    </row>
    <row r="52" spans="1:36" ht="15.75" customHeight="1" x14ac:dyDescent="0.2">
      <c r="A52" s="20"/>
      <c r="B52" s="77" t="s">
        <v>186</v>
      </c>
      <c r="C52" s="77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7"/>
      <c r="AB52" s="25"/>
      <c r="AC52" s="7"/>
      <c r="AD52" s="7"/>
      <c r="AE52" s="7"/>
      <c r="AF52" s="7"/>
      <c r="AG52" s="7"/>
      <c r="AH52" s="7"/>
      <c r="AI52" s="7"/>
      <c r="AJ52" s="3"/>
    </row>
    <row r="53" spans="1:36" ht="15.75" customHeight="1" x14ac:dyDescent="0.2">
      <c r="A53" s="20"/>
      <c r="B53" s="108" t="s">
        <v>192</v>
      </c>
      <c r="C53" s="136" t="s">
        <v>239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4"/>
      <c r="AA53" s="7"/>
      <c r="AB53" s="25"/>
      <c r="AC53" s="7"/>
      <c r="AD53" s="7"/>
      <c r="AE53" s="7"/>
      <c r="AF53" s="7"/>
      <c r="AG53" s="7"/>
      <c r="AH53" s="7"/>
      <c r="AI53" s="7"/>
      <c r="AJ53" s="3"/>
    </row>
    <row r="54" spans="1:36" ht="15.75" customHeight="1" x14ac:dyDescent="0.2">
      <c r="A54" s="20"/>
      <c r="B54" s="57" t="s">
        <v>189</v>
      </c>
      <c r="C54" s="138">
        <v>1500</v>
      </c>
      <c r="D54" s="138">
        <v>1500</v>
      </c>
      <c r="E54" s="138">
        <v>1500</v>
      </c>
      <c r="F54" s="138">
        <v>1500</v>
      </c>
      <c r="G54" s="138">
        <v>1500</v>
      </c>
      <c r="H54" s="138">
        <v>1500</v>
      </c>
      <c r="I54" s="138">
        <v>1500</v>
      </c>
      <c r="J54" s="138">
        <v>1500</v>
      </c>
      <c r="K54" s="138">
        <v>1500</v>
      </c>
      <c r="L54" s="138">
        <v>1500</v>
      </c>
      <c r="M54" s="138">
        <v>1500</v>
      </c>
      <c r="N54" s="138">
        <v>1500</v>
      </c>
      <c r="O54" s="138">
        <v>1500</v>
      </c>
      <c r="P54" s="138">
        <v>1500</v>
      </c>
      <c r="Q54" s="138">
        <v>1500</v>
      </c>
      <c r="R54" s="138">
        <v>1500</v>
      </c>
      <c r="S54" s="138">
        <v>1500</v>
      </c>
      <c r="T54" s="138">
        <v>1500</v>
      </c>
      <c r="U54" s="138">
        <v>1500</v>
      </c>
      <c r="V54" s="138">
        <v>1500</v>
      </c>
      <c r="W54" s="138">
        <v>1500</v>
      </c>
      <c r="X54" s="138">
        <v>1500</v>
      </c>
      <c r="Y54" s="138">
        <v>1500</v>
      </c>
      <c r="Z54" s="138">
        <v>1500</v>
      </c>
      <c r="AA54" s="7"/>
      <c r="AB54" s="25"/>
      <c r="AC54" s="7"/>
      <c r="AD54" s="7"/>
      <c r="AE54" s="7"/>
      <c r="AF54" s="7"/>
      <c r="AG54" s="7"/>
      <c r="AH54" s="7"/>
      <c r="AI54" s="7"/>
      <c r="AJ54" s="3"/>
    </row>
    <row r="55" spans="1:36" ht="15.75" customHeight="1" x14ac:dyDescent="0.2">
      <c r="A55" s="20"/>
      <c r="B55" s="57" t="s">
        <v>190</v>
      </c>
      <c r="C55" s="109">
        <v>350</v>
      </c>
      <c r="D55" s="109">
        <v>350</v>
      </c>
      <c r="E55" s="109">
        <v>350</v>
      </c>
      <c r="F55" s="109">
        <v>350</v>
      </c>
      <c r="G55" s="109">
        <v>350</v>
      </c>
      <c r="H55" s="109">
        <v>350</v>
      </c>
      <c r="I55" s="109">
        <v>350</v>
      </c>
      <c r="J55" s="109">
        <v>350</v>
      </c>
      <c r="K55" s="109">
        <v>350</v>
      </c>
      <c r="L55" s="109">
        <v>350</v>
      </c>
      <c r="M55" s="109">
        <v>350</v>
      </c>
      <c r="N55" s="109">
        <v>350</v>
      </c>
      <c r="O55" s="109">
        <v>350</v>
      </c>
      <c r="P55" s="109">
        <v>350</v>
      </c>
      <c r="Q55" s="109">
        <v>350</v>
      </c>
      <c r="R55" s="109">
        <v>350</v>
      </c>
      <c r="S55" s="109">
        <v>350</v>
      </c>
      <c r="T55" s="109">
        <v>350</v>
      </c>
      <c r="U55" s="109">
        <v>350</v>
      </c>
      <c r="V55" s="109">
        <v>350</v>
      </c>
      <c r="W55" s="109">
        <v>350</v>
      </c>
      <c r="X55" s="109">
        <v>350</v>
      </c>
      <c r="Y55" s="109">
        <v>350</v>
      </c>
      <c r="Z55" s="109">
        <v>350</v>
      </c>
      <c r="AA55" s="7"/>
      <c r="AB55" s="25"/>
      <c r="AC55" s="7"/>
      <c r="AD55" s="7"/>
      <c r="AE55" s="7"/>
      <c r="AF55" s="7"/>
      <c r="AG55" s="7"/>
      <c r="AH55" s="7"/>
      <c r="AI55" s="7"/>
      <c r="AJ55" s="3"/>
    </row>
    <row r="56" spans="1:36" ht="15.75" customHeight="1" x14ac:dyDescent="0.2">
      <c r="A56" s="20"/>
      <c r="B56" s="57" t="s">
        <v>191</v>
      </c>
      <c r="C56" s="109">
        <v>450</v>
      </c>
      <c r="D56" s="109">
        <v>450</v>
      </c>
      <c r="E56" s="109">
        <v>450</v>
      </c>
      <c r="F56" s="109">
        <v>450</v>
      </c>
      <c r="G56" s="109">
        <v>450</v>
      </c>
      <c r="H56" s="109">
        <v>450</v>
      </c>
      <c r="I56" s="109">
        <v>450</v>
      </c>
      <c r="J56" s="109">
        <v>450</v>
      </c>
      <c r="K56" s="109">
        <v>450</v>
      </c>
      <c r="L56" s="109">
        <v>450</v>
      </c>
      <c r="M56" s="109">
        <v>450</v>
      </c>
      <c r="N56" s="109">
        <v>450</v>
      </c>
      <c r="O56" s="109">
        <v>450</v>
      </c>
      <c r="P56" s="109">
        <v>450</v>
      </c>
      <c r="Q56" s="109">
        <v>450</v>
      </c>
      <c r="R56" s="109">
        <v>450</v>
      </c>
      <c r="S56" s="109">
        <v>450</v>
      </c>
      <c r="T56" s="109">
        <v>450</v>
      </c>
      <c r="U56" s="109">
        <v>450</v>
      </c>
      <c r="V56" s="109">
        <v>450</v>
      </c>
      <c r="W56" s="109">
        <v>450</v>
      </c>
      <c r="X56" s="109">
        <v>450</v>
      </c>
      <c r="Y56" s="109">
        <v>450</v>
      </c>
      <c r="Z56" s="109">
        <v>450</v>
      </c>
      <c r="AA56" s="7"/>
      <c r="AB56" s="25"/>
      <c r="AC56" s="7"/>
      <c r="AD56" s="7"/>
      <c r="AE56" s="7"/>
      <c r="AF56" s="7"/>
      <c r="AG56" s="7"/>
      <c r="AH56" s="7"/>
      <c r="AI56" s="7"/>
      <c r="AJ56" s="3"/>
    </row>
    <row r="57" spans="1:36" ht="15.75" customHeight="1" x14ac:dyDescent="0.2">
      <c r="A57" s="20"/>
      <c r="B57" s="46" t="s">
        <v>193</v>
      </c>
      <c r="C57" s="110">
        <f>SUM(C54:C56)</f>
        <v>2300</v>
      </c>
      <c r="D57" s="110">
        <f t="shared" ref="D57:Z57" si="14">SUM(D54:D56)</f>
        <v>2300</v>
      </c>
      <c r="E57" s="110">
        <f t="shared" si="14"/>
        <v>2300</v>
      </c>
      <c r="F57" s="110">
        <f t="shared" si="14"/>
        <v>2300</v>
      </c>
      <c r="G57" s="110">
        <f t="shared" si="14"/>
        <v>2300</v>
      </c>
      <c r="H57" s="110">
        <f t="shared" si="14"/>
        <v>2300</v>
      </c>
      <c r="I57" s="110">
        <f t="shared" si="14"/>
        <v>2300</v>
      </c>
      <c r="J57" s="110">
        <f t="shared" si="14"/>
        <v>2300</v>
      </c>
      <c r="K57" s="110">
        <f t="shared" si="14"/>
        <v>2300</v>
      </c>
      <c r="L57" s="110">
        <f t="shared" si="14"/>
        <v>2300</v>
      </c>
      <c r="M57" s="110">
        <f t="shared" si="14"/>
        <v>2300</v>
      </c>
      <c r="N57" s="110">
        <f t="shared" si="14"/>
        <v>2300</v>
      </c>
      <c r="O57" s="110">
        <f t="shared" si="14"/>
        <v>2300</v>
      </c>
      <c r="P57" s="110">
        <f t="shared" si="14"/>
        <v>2300</v>
      </c>
      <c r="Q57" s="110">
        <f t="shared" si="14"/>
        <v>2300</v>
      </c>
      <c r="R57" s="110">
        <f t="shared" si="14"/>
        <v>2300</v>
      </c>
      <c r="S57" s="110">
        <f t="shared" si="14"/>
        <v>2300</v>
      </c>
      <c r="T57" s="110">
        <f t="shared" si="14"/>
        <v>2300</v>
      </c>
      <c r="U57" s="110">
        <f t="shared" si="14"/>
        <v>2300</v>
      </c>
      <c r="V57" s="110">
        <f t="shared" si="14"/>
        <v>2300</v>
      </c>
      <c r="W57" s="110">
        <f t="shared" si="14"/>
        <v>2300</v>
      </c>
      <c r="X57" s="110">
        <f t="shared" si="14"/>
        <v>2300</v>
      </c>
      <c r="Y57" s="110">
        <f t="shared" si="14"/>
        <v>2300</v>
      </c>
      <c r="Z57" s="110">
        <f t="shared" si="14"/>
        <v>2300</v>
      </c>
      <c r="AA57" s="7"/>
      <c r="AB57" s="25"/>
      <c r="AC57" s="7"/>
      <c r="AD57" s="7"/>
      <c r="AE57" s="7"/>
      <c r="AF57" s="7"/>
      <c r="AG57" s="7"/>
      <c r="AH57" s="7"/>
      <c r="AI57" s="7"/>
      <c r="AJ57" s="3"/>
    </row>
    <row r="58" spans="1:36" ht="15.75" customHeight="1" x14ac:dyDescent="0.2">
      <c r="A58" s="20"/>
      <c r="B58" s="46"/>
      <c r="C58" s="141" t="s">
        <v>240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40"/>
      <c r="AA58" s="7"/>
      <c r="AB58" s="25"/>
      <c r="AC58" s="7"/>
      <c r="AD58" s="7"/>
      <c r="AE58" s="7"/>
      <c r="AF58" s="7"/>
      <c r="AG58" s="7"/>
      <c r="AH58" s="7"/>
      <c r="AI58" s="7"/>
      <c r="AJ58" s="3"/>
    </row>
    <row r="59" spans="1:36" ht="15.75" customHeight="1" x14ac:dyDescent="0.2">
      <c r="A59" s="20"/>
      <c r="B59" s="57" t="s">
        <v>187</v>
      </c>
      <c r="C59" s="109">
        <v>500</v>
      </c>
      <c r="D59" s="109">
        <v>500</v>
      </c>
      <c r="E59" s="109">
        <v>500</v>
      </c>
      <c r="F59" s="109">
        <v>500</v>
      </c>
      <c r="G59" s="109">
        <v>500</v>
      </c>
      <c r="H59" s="109">
        <v>500</v>
      </c>
      <c r="I59" s="109">
        <v>500</v>
      </c>
      <c r="J59" s="109">
        <v>500</v>
      </c>
      <c r="K59" s="109">
        <v>500</v>
      </c>
      <c r="L59" s="109">
        <v>500</v>
      </c>
      <c r="M59" s="109">
        <v>500</v>
      </c>
      <c r="N59" s="109">
        <v>500</v>
      </c>
      <c r="O59" s="109">
        <v>500</v>
      </c>
      <c r="P59" s="109">
        <v>500</v>
      </c>
      <c r="Q59" s="109">
        <v>500</v>
      </c>
      <c r="R59" s="109">
        <v>500</v>
      </c>
      <c r="S59" s="109">
        <v>500</v>
      </c>
      <c r="T59" s="109">
        <v>500</v>
      </c>
      <c r="U59" s="109">
        <v>500</v>
      </c>
      <c r="V59" s="109">
        <v>500</v>
      </c>
      <c r="W59" s="109">
        <v>500</v>
      </c>
      <c r="X59" s="109">
        <v>500</v>
      </c>
      <c r="Y59" s="109">
        <v>500</v>
      </c>
      <c r="Z59" s="109">
        <v>500</v>
      </c>
      <c r="AA59" s="7"/>
      <c r="AB59" s="25"/>
      <c r="AC59" s="7"/>
      <c r="AD59" s="7"/>
      <c r="AE59" s="7"/>
      <c r="AF59" s="7"/>
      <c r="AG59" s="7"/>
      <c r="AH59" s="7"/>
      <c r="AI59" s="7"/>
      <c r="AJ59" s="3"/>
    </row>
    <row r="60" spans="1:36" ht="15.75" customHeight="1" thickBot="1" x14ac:dyDescent="0.25">
      <c r="A60" s="20"/>
      <c r="B60" s="46" t="s">
        <v>194</v>
      </c>
      <c r="C60" s="60">
        <f>+C59+C57</f>
        <v>2800</v>
      </c>
      <c r="D60" s="60">
        <f t="shared" ref="D60:Z60" si="15">+D59+D57</f>
        <v>2800</v>
      </c>
      <c r="E60" s="60">
        <f t="shared" si="15"/>
        <v>2800</v>
      </c>
      <c r="F60" s="60">
        <f t="shared" si="15"/>
        <v>2800</v>
      </c>
      <c r="G60" s="60">
        <f t="shared" si="15"/>
        <v>2800</v>
      </c>
      <c r="H60" s="60">
        <f t="shared" si="15"/>
        <v>2800</v>
      </c>
      <c r="I60" s="60">
        <f t="shared" si="15"/>
        <v>2800</v>
      </c>
      <c r="J60" s="60">
        <f t="shared" si="15"/>
        <v>2800</v>
      </c>
      <c r="K60" s="60">
        <f t="shared" si="15"/>
        <v>2800</v>
      </c>
      <c r="L60" s="60">
        <f t="shared" si="15"/>
        <v>2800</v>
      </c>
      <c r="M60" s="60">
        <f t="shared" si="15"/>
        <v>2800</v>
      </c>
      <c r="N60" s="60">
        <f t="shared" si="15"/>
        <v>2800</v>
      </c>
      <c r="O60" s="60">
        <f t="shared" si="15"/>
        <v>2800</v>
      </c>
      <c r="P60" s="60">
        <f t="shared" si="15"/>
        <v>2800</v>
      </c>
      <c r="Q60" s="60">
        <f t="shared" si="15"/>
        <v>2800</v>
      </c>
      <c r="R60" s="60">
        <f t="shared" si="15"/>
        <v>2800</v>
      </c>
      <c r="S60" s="60">
        <f t="shared" si="15"/>
        <v>2800</v>
      </c>
      <c r="T60" s="60">
        <f t="shared" si="15"/>
        <v>2800</v>
      </c>
      <c r="U60" s="60">
        <f t="shared" si="15"/>
        <v>2800</v>
      </c>
      <c r="V60" s="60">
        <f t="shared" si="15"/>
        <v>2800</v>
      </c>
      <c r="W60" s="60">
        <f t="shared" si="15"/>
        <v>2800</v>
      </c>
      <c r="X60" s="60">
        <f t="shared" si="15"/>
        <v>2800</v>
      </c>
      <c r="Y60" s="60">
        <f t="shared" si="15"/>
        <v>2800</v>
      </c>
      <c r="Z60" s="60">
        <f t="shared" si="15"/>
        <v>2800</v>
      </c>
      <c r="AA60" s="7"/>
      <c r="AB60" s="25"/>
      <c r="AC60" s="7"/>
      <c r="AD60" s="7"/>
      <c r="AE60" s="7"/>
      <c r="AF60" s="7"/>
      <c r="AG60" s="7"/>
      <c r="AH60" s="7"/>
      <c r="AI60" s="7"/>
      <c r="AJ60" s="3"/>
    </row>
    <row r="61" spans="1:36" ht="15.75" customHeight="1" thickTop="1" x14ac:dyDescent="0.2">
      <c r="A61" s="20"/>
      <c r="B61" s="44"/>
      <c r="C61" s="44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25"/>
      <c r="AC61" s="7"/>
      <c r="AD61" s="7"/>
      <c r="AE61" s="7"/>
      <c r="AF61" s="7"/>
      <c r="AG61" s="7"/>
      <c r="AH61" s="7"/>
      <c r="AI61" s="7"/>
      <c r="AJ61" s="3"/>
    </row>
    <row r="62" spans="1:36" ht="15.75" customHeight="1" thickBot="1" x14ac:dyDescent="0.25">
      <c r="A62" s="20"/>
      <c r="B62" s="46" t="s">
        <v>188</v>
      </c>
      <c r="C62" s="111">
        <f>+C60*C29</f>
        <v>0</v>
      </c>
      <c r="D62" s="111">
        <f t="shared" ref="D62:Z62" si="16">+D60*D29</f>
        <v>0</v>
      </c>
      <c r="E62" s="111">
        <f t="shared" si="16"/>
        <v>0</v>
      </c>
      <c r="F62" s="111">
        <f t="shared" si="16"/>
        <v>0</v>
      </c>
      <c r="G62" s="111">
        <f t="shared" si="16"/>
        <v>0</v>
      </c>
      <c r="H62" s="111">
        <f t="shared" si="16"/>
        <v>0</v>
      </c>
      <c r="I62" s="111">
        <f t="shared" si="16"/>
        <v>11200</v>
      </c>
      <c r="J62" s="111">
        <f t="shared" si="16"/>
        <v>11200</v>
      </c>
      <c r="K62" s="111">
        <f t="shared" si="16"/>
        <v>11200</v>
      </c>
      <c r="L62" s="111">
        <f t="shared" si="16"/>
        <v>11200</v>
      </c>
      <c r="M62" s="111">
        <f t="shared" si="16"/>
        <v>11200</v>
      </c>
      <c r="N62" s="111">
        <f t="shared" si="16"/>
        <v>11200</v>
      </c>
      <c r="O62" s="111">
        <f t="shared" si="16"/>
        <v>11200</v>
      </c>
      <c r="P62" s="111">
        <f t="shared" si="16"/>
        <v>11200</v>
      </c>
      <c r="Q62" s="111">
        <f t="shared" si="16"/>
        <v>11200</v>
      </c>
      <c r="R62" s="111">
        <f t="shared" si="16"/>
        <v>11200</v>
      </c>
      <c r="S62" s="111">
        <f t="shared" si="16"/>
        <v>11200</v>
      </c>
      <c r="T62" s="111">
        <f t="shared" si="16"/>
        <v>11200</v>
      </c>
      <c r="U62" s="111">
        <f t="shared" si="16"/>
        <v>11200</v>
      </c>
      <c r="V62" s="111">
        <f t="shared" si="16"/>
        <v>11200</v>
      </c>
      <c r="W62" s="111">
        <f t="shared" si="16"/>
        <v>11200</v>
      </c>
      <c r="X62" s="111">
        <f t="shared" si="16"/>
        <v>11200</v>
      </c>
      <c r="Y62" s="111">
        <f t="shared" si="16"/>
        <v>11200</v>
      </c>
      <c r="Z62" s="111">
        <f t="shared" si="16"/>
        <v>11200</v>
      </c>
      <c r="AA62" s="7"/>
      <c r="AB62" s="25"/>
      <c r="AC62" s="7"/>
      <c r="AD62" s="7"/>
      <c r="AE62" s="7"/>
      <c r="AF62" s="7"/>
      <c r="AG62" s="7"/>
      <c r="AH62" s="7"/>
      <c r="AI62" s="7"/>
      <c r="AJ62" s="3"/>
    </row>
    <row r="63" spans="1:36" ht="15.75" customHeight="1" thickTop="1" x14ac:dyDescent="0.2">
      <c r="A63" s="20"/>
      <c r="B63" s="44"/>
      <c r="C63" s="44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25"/>
      <c r="AC63" s="7"/>
      <c r="AD63" s="7"/>
      <c r="AE63" s="7"/>
      <c r="AF63" s="7"/>
      <c r="AG63" s="7"/>
      <c r="AH63" s="7"/>
      <c r="AI63" s="7"/>
      <c r="AJ63" s="3"/>
    </row>
    <row r="64" spans="1:36" ht="15.75" customHeight="1" x14ac:dyDescent="0.2">
      <c r="A64" s="20"/>
      <c r="B64" s="44"/>
      <c r="C64" s="44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25"/>
      <c r="AC64" s="7"/>
      <c r="AD64" s="7"/>
      <c r="AE64" s="7"/>
      <c r="AF64" s="7"/>
      <c r="AG64" s="7"/>
      <c r="AH64" s="7"/>
      <c r="AI64" s="7"/>
      <c r="AJ64" s="3"/>
    </row>
    <row r="65" spans="1:36" ht="15.75" customHeight="1" x14ac:dyDescent="0.2">
      <c r="A65" s="20"/>
      <c r="B65" s="59" t="s">
        <v>241</v>
      </c>
      <c r="C65" s="67">
        <f t="shared" ref="C65:Z65" si="17">+C37*$C$18</f>
        <v>0</v>
      </c>
      <c r="D65" s="67">
        <f t="shared" si="17"/>
        <v>0</v>
      </c>
      <c r="E65" s="67">
        <f t="shared" si="17"/>
        <v>0</v>
      </c>
      <c r="F65" s="67">
        <f t="shared" si="17"/>
        <v>0</v>
      </c>
      <c r="G65" s="67">
        <f t="shared" si="17"/>
        <v>0</v>
      </c>
      <c r="H65" s="67">
        <f t="shared" si="17"/>
        <v>0</v>
      </c>
      <c r="I65" s="67">
        <f t="shared" si="17"/>
        <v>727.5</v>
      </c>
      <c r="J65" s="67">
        <f t="shared" si="17"/>
        <v>727.5</v>
      </c>
      <c r="K65" s="67">
        <f t="shared" si="17"/>
        <v>727.5</v>
      </c>
      <c r="L65" s="67">
        <f t="shared" si="17"/>
        <v>727.5</v>
      </c>
      <c r="M65" s="67">
        <f t="shared" si="17"/>
        <v>727.5</v>
      </c>
      <c r="N65" s="67">
        <f t="shared" si="17"/>
        <v>727.5</v>
      </c>
      <c r="O65" s="67">
        <f t="shared" si="17"/>
        <v>727.5</v>
      </c>
      <c r="P65" s="67">
        <f t="shared" si="17"/>
        <v>727.5</v>
      </c>
      <c r="Q65" s="67">
        <f t="shared" si="17"/>
        <v>727.5</v>
      </c>
      <c r="R65" s="67">
        <f t="shared" si="17"/>
        <v>727.5</v>
      </c>
      <c r="S65" s="67">
        <f t="shared" si="17"/>
        <v>727.5</v>
      </c>
      <c r="T65" s="67">
        <f t="shared" si="17"/>
        <v>727.5</v>
      </c>
      <c r="U65" s="67">
        <f t="shared" si="17"/>
        <v>727.5</v>
      </c>
      <c r="V65" s="67">
        <f t="shared" si="17"/>
        <v>727.5</v>
      </c>
      <c r="W65" s="67">
        <f t="shared" si="17"/>
        <v>727.5</v>
      </c>
      <c r="X65" s="67">
        <f t="shared" si="17"/>
        <v>727.5</v>
      </c>
      <c r="Y65" s="67">
        <f t="shared" si="17"/>
        <v>727.5</v>
      </c>
      <c r="Z65" s="67">
        <f t="shared" si="17"/>
        <v>727.5</v>
      </c>
      <c r="AA65" s="7"/>
      <c r="AB65" s="25" t="e">
        <f>+AB37-#REF!</f>
        <v>#REF!</v>
      </c>
      <c r="AC65" s="7"/>
      <c r="AD65" s="7"/>
      <c r="AE65" s="7"/>
      <c r="AF65" s="7"/>
      <c r="AG65" s="7"/>
      <c r="AH65" s="7"/>
      <c r="AI65" s="7"/>
      <c r="AJ65" s="3"/>
    </row>
    <row r="66" spans="1:36" ht="15.75" customHeight="1" x14ac:dyDescent="0.2">
      <c r="A66" s="20"/>
      <c r="B66" s="44"/>
      <c r="C66" s="44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3"/>
    </row>
    <row r="67" spans="1:36" ht="15.75" customHeight="1" x14ac:dyDescent="0.2">
      <c r="A67" s="20"/>
      <c r="B67" s="68" t="s">
        <v>242</v>
      </c>
      <c r="C67" s="69">
        <f t="shared" ref="C67:Z67" si="18">+C37-C65</f>
        <v>0</v>
      </c>
      <c r="D67" s="69">
        <f t="shared" si="18"/>
        <v>0</v>
      </c>
      <c r="E67" s="69">
        <f t="shared" si="18"/>
        <v>0</v>
      </c>
      <c r="F67" s="69">
        <f t="shared" si="18"/>
        <v>0</v>
      </c>
      <c r="G67" s="69">
        <f t="shared" si="18"/>
        <v>0</v>
      </c>
      <c r="H67" s="69">
        <f t="shared" si="18"/>
        <v>0</v>
      </c>
      <c r="I67" s="69">
        <f t="shared" si="18"/>
        <v>4122.5</v>
      </c>
      <c r="J67" s="69">
        <f t="shared" si="18"/>
        <v>4122.5</v>
      </c>
      <c r="K67" s="69">
        <f t="shared" si="18"/>
        <v>4122.5</v>
      </c>
      <c r="L67" s="69">
        <f t="shared" si="18"/>
        <v>4122.5</v>
      </c>
      <c r="M67" s="69">
        <f t="shared" si="18"/>
        <v>4122.5</v>
      </c>
      <c r="N67" s="69">
        <f t="shared" si="18"/>
        <v>4122.5</v>
      </c>
      <c r="O67" s="69">
        <f t="shared" si="18"/>
        <v>4122.5</v>
      </c>
      <c r="P67" s="69">
        <f t="shared" si="18"/>
        <v>4122.5</v>
      </c>
      <c r="Q67" s="69">
        <f t="shared" si="18"/>
        <v>4122.5</v>
      </c>
      <c r="R67" s="69">
        <f t="shared" si="18"/>
        <v>4122.5</v>
      </c>
      <c r="S67" s="69">
        <f t="shared" si="18"/>
        <v>4122.5</v>
      </c>
      <c r="T67" s="69">
        <f t="shared" si="18"/>
        <v>4122.5</v>
      </c>
      <c r="U67" s="69">
        <f t="shared" si="18"/>
        <v>4122.5</v>
      </c>
      <c r="V67" s="69">
        <f t="shared" si="18"/>
        <v>4122.5</v>
      </c>
      <c r="W67" s="69">
        <f t="shared" si="18"/>
        <v>4122.5</v>
      </c>
      <c r="X67" s="69">
        <f t="shared" si="18"/>
        <v>4122.5</v>
      </c>
      <c r="Y67" s="69">
        <f t="shared" si="18"/>
        <v>4122.5</v>
      </c>
      <c r="Z67" s="69">
        <f t="shared" si="18"/>
        <v>4122.5</v>
      </c>
      <c r="AA67" s="7"/>
      <c r="AB67" s="7"/>
      <c r="AC67" s="7"/>
      <c r="AD67" s="7"/>
      <c r="AE67" s="7"/>
      <c r="AF67" s="7"/>
      <c r="AG67" s="7"/>
      <c r="AH67" s="7"/>
      <c r="AI67" s="7"/>
      <c r="AJ67" s="3"/>
    </row>
    <row r="68" spans="1:36" ht="15.75" customHeight="1" x14ac:dyDescent="0.2">
      <c r="A68" s="20"/>
      <c r="B68" s="44"/>
      <c r="C68" s="44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3"/>
    </row>
    <row r="69" spans="1:36" ht="15.75" customHeight="1" x14ac:dyDescent="0.2">
      <c r="A69" s="3"/>
      <c r="B69" s="2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28"/>
      <c r="T69" s="11"/>
      <c r="U69" s="11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5.75" customHeight="1" x14ac:dyDescent="0.2">
      <c r="A70" s="3"/>
      <c r="B70" s="2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28"/>
      <c r="T70" s="11"/>
      <c r="U70" s="11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5.75" customHeight="1" x14ac:dyDescent="0.2">
      <c r="A71" s="3"/>
      <c r="B71" s="2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28"/>
      <c r="T71" s="11"/>
      <c r="U71" s="11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5.75" customHeight="1" x14ac:dyDescent="0.2">
      <c r="A72" s="3"/>
      <c r="B72" s="2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28"/>
      <c r="T72" s="12"/>
      <c r="U72" s="12"/>
    </row>
    <row r="73" spans="1:36" ht="15.75" customHeight="1" x14ac:dyDescent="0.2">
      <c r="A73" s="3"/>
      <c r="B73" s="2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28"/>
      <c r="T73" s="12"/>
      <c r="U73" s="12"/>
    </row>
    <row r="74" spans="1:36" ht="15.75" customHeight="1" x14ac:dyDescent="0.2">
      <c r="A74" s="3"/>
      <c r="B74" s="2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28"/>
      <c r="T74" s="12"/>
      <c r="U74" s="12"/>
    </row>
    <row r="75" spans="1:36" ht="15.75" customHeight="1" x14ac:dyDescent="0.2">
      <c r="A75" s="3"/>
      <c r="B75" s="2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28"/>
      <c r="T75" s="12"/>
      <c r="U75" s="12"/>
    </row>
    <row r="76" spans="1:36" ht="15.75" customHeight="1" x14ac:dyDescent="0.2">
      <c r="A76" s="3"/>
      <c r="B76" s="2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28"/>
      <c r="T76" s="12"/>
      <c r="U76" s="12"/>
    </row>
    <row r="77" spans="1:36" ht="15.75" customHeight="1" x14ac:dyDescent="0.2">
      <c r="A77" s="3"/>
      <c r="B77" s="2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28"/>
      <c r="T77" s="12"/>
      <c r="U77" s="12"/>
    </row>
    <row r="78" spans="1:36" ht="15.75" customHeight="1" x14ac:dyDescent="0.2">
      <c r="A78" s="3"/>
      <c r="B78" s="2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28"/>
      <c r="T78" s="12"/>
      <c r="U78" s="12"/>
    </row>
    <row r="79" spans="1:36" ht="15.75" customHeight="1" x14ac:dyDescent="0.2">
      <c r="A79" s="3"/>
      <c r="B79" s="2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28"/>
      <c r="T79" s="12"/>
      <c r="U79" s="12"/>
    </row>
    <row r="80" spans="1:36" ht="15.75" customHeight="1" x14ac:dyDescent="0.2">
      <c r="A80" s="3"/>
      <c r="B80" s="2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28"/>
      <c r="T80" s="12"/>
      <c r="U80" s="12"/>
    </row>
    <row r="81" spans="1:21" ht="15.75" customHeight="1" x14ac:dyDescent="0.2">
      <c r="A81" s="3"/>
      <c r="B81" s="2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28"/>
      <c r="T81" s="12"/>
      <c r="U81" s="12"/>
    </row>
    <row r="82" spans="1:21" ht="15.75" customHeight="1" x14ac:dyDescent="0.2">
      <c r="A82" s="3"/>
      <c r="B82" s="2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28"/>
      <c r="T82" s="12"/>
      <c r="U82" s="12"/>
    </row>
    <row r="83" spans="1:21" ht="15.75" customHeight="1" x14ac:dyDescent="0.2">
      <c r="A83" s="3"/>
      <c r="B83" s="2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28"/>
      <c r="T83" s="12"/>
      <c r="U83" s="12"/>
    </row>
    <row r="84" spans="1:21" ht="15.75" customHeight="1" x14ac:dyDescent="0.2">
      <c r="A84" s="3"/>
      <c r="B84" s="2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28"/>
      <c r="T84" s="12"/>
      <c r="U84" s="12"/>
    </row>
    <row r="85" spans="1:21" ht="15.75" customHeight="1" x14ac:dyDescent="0.2">
      <c r="A85" s="3"/>
      <c r="B85" s="2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28"/>
      <c r="T85" s="12"/>
      <c r="U85" s="12"/>
    </row>
    <row r="86" spans="1:21" ht="15.75" customHeight="1" x14ac:dyDescent="0.2">
      <c r="A86" s="3"/>
      <c r="B86" s="2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28"/>
      <c r="T86" s="12"/>
      <c r="U86" s="12"/>
    </row>
    <row r="87" spans="1:21" ht="15.75" customHeight="1" x14ac:dyDescent="0.2">
      <c r="A87" s="3"/>
      <c r="B87" s="2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28"/>
      <c r="T87" s="12"/>
      <c r="U87" s="12"/>
    </row>
    <row r="88" spans="1:21" ht="15.75" customHeight="1" x14ac:dyDescent="0.2">
      <c r="A88" s="3"/>
      <c r="B88" s="2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28"/>
      <c r="T88" s="12"/>
      <c r="U88" s="12"/>
    </row>
    <row r="89" spans="1:21" ht="15.75" customHeight="1" x14ac:dyDescent="0.2">
      <c r="A89" s="3"/>
      <c r="B89" s="2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28"/>
      <c r="T89" s="12"/>
      <c r="U89" s="12"/>
    </row>
    <row r="90" spans="1:21" ht="15.75" customHeight="1" x14ac:dyDescent="0.2">
      <c r="A90" s="3"/>
      <c r="B90" s="2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28"/>
      <c r="T90" s="12"/>
      <c r="U90" s="12"/>
    </row>
    <row r="91" spans="1:21" ht="15.75" customHeight="1" x14ac:dyDescent="0.2">
      <c r="A91" s="3"/>
      <c r="B91" s="2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28"/>
      <c r="T91" s="12"/>
      <c r="U91" s="12"/>
    </row>
    <row r="92" spans="1:21" ht="15.75" customHeight="1" x14ac:dyDescent="0.2">
      <c r="A92" s="3"/>
      <c r="B92" s="2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28"/>
      <c r="T92" s="12"/>
      <c r="U92" s="12"/>
    </row>
    <row r="93" spans="1:21" ht="15.75" customHeight="1" x14ac:dyDescent="0.2">
      <c r="A93" s="3"/>
      <c r="B93" s="2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28"/>
      <c r="T93" s="12"/>
      <c r="U93" s="12"/>
    </row>
    <row r="94" spans="1:21" ht="15.75" customHeight="1" x14ac:dyDescent="0.2">
      <c r="A94" s="3"/>
      <c r="B94" s="2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28"/>
      <c r="T94" s="12"/>
      <c r="U94" s="12"/>
    </row>
    <row r="95" spans="1:21" ht="15.75" customHeight="1" x14ac:dyDescent="0.2">
      <c r="A95" s="3"/>
      <c r="B95" s="2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28"/>
      <c r="T95" s="12"/>
      <c r="U95" s="12"/>
    </row>
    <row r="96" spans="1:21" ht="15.75" customHeight="1" x14ac:dyDescent="0.2">
      <c r="A96" s="3"/>
      <c r="B96" s="2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28"/>
      <c r="T96" s="12"/>
      <c r="U96" s="12"/>
    </row>
    <row r="97" spans="1:21" ht="15.75" customHeight="1" x14ac:dyDescent="0.2">
      <c r="A97" s="3"/>
      <c r="B97" s="2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28"/>
      <c r="T97" s="12"/>
      <c r="U97" s="12"/>
    </row>
    <row r="98" spans="1:21" ht="15.75" customHeight="1" x14ac:dyDescent="0.2">
      <c r="A98" s="3"/>
      <c r="B98" s="2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28"/>
      <c r="T98" s="12"/>
      <c r="U98" s="12"/>
    </row>
    <row r="99" spans="1:21" ht="15.75" customHeight="1" x14ac:dyDescent="0.2">
      <c r="A99" s="3"/>
      <c r="B99" s="2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28"/>
      <c r="T99" s="12"/>
      <c r="U99" s="12"/>
    </row>
    <row r="100" spans="1:21" ht="15.75" customHeight="1" x14ac:dyDescent="0.2">
      <c r="A100" s="3"/>
      <c r="B100" s="2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28"/>
      <c r="T100" s="12"/>
      <c r="U100" s="12"/>
    </row>
    <row r="101" spans="1:21" ht="15.75" customHeight="1" x14ac:dyDescent="0.2">
      <c r="A101" s="3"/>
      <c r="B101" s="2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28"/>
      <c r="T101" s="12"/>
      <c r="U101" s="12"/>
    </row>
    <row r="102" spans="1:21" ht="15.75" customHeight="1" x14ac:dyDescent="0.2">
      <c r="A102" s="3"/>
      <c r="B102" s="2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28"/>
      <c r="T102" s="12"/>
      <c r="U102" s="12"/>
    </row>
    <row r="103" spans="1:21" ht="15.75" customHeight="1" x14ac:dyDescent="0.2">
      <c r="A103" s="3"/>
      <c r="B103" s="2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28"/>
      <c r="T103" s="12"/>
      <c r="U103" s="12"/>
    </row>
    <row r="104" spans="1:21" ht="15.75" customHeight="1" x14ac:dyDescent="0.2">
      <c r="A104" s="3"/>
      <c r="B104" s="2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28"/>
      <c r="T104" s="12"/>
      <c r="U104" s="12"/>
    </row>
    <row r="105" spans="1:21" ht="15.75" customHeight="1" x14ac:dyDescent="0.2">
      <c r="A105" s="3"/>
      <c r="B105" s="2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28"/>
      <c r="T105" s="12"/>
      <c r="U105" s="12"/>
    </row>
    <row r="106" spans="1:21" ht="15.75" customHeight="1" x14ac:dyDescent="0.2">
      <c r="A106" s="3"/>
      <c r="B106" s="2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28"/>
      <c r="T106" s="12"/>
      <c r="U106" s="12"/>
    </row>
    <row r="107" spans="1:21" ht="15.75" customHeight="1" x14ac:dyDescent="0.2">
      <c r="A107" s="3"/>
      <c r="B107" s="2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28"/>
      <c r="T107" s="12"/>
      <c r="U107" s="12"/>
    </row>
    <row r="108" spans="1:21" ht="15.75" customHeight="1" x14ac:dyDescent="0.2">
      <c r="A108" s="3"/>
      <c r="B108" s="2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28"/>
      <c r="T108" s="12"/>
      <c r="U108" s="12"/>
    </row>
    <row r="109" spans="1:21" ht="15.75" customHeight="1" x14ac:dyDescent="0.2">
      <c r="A109" s="3"/>
      <c r="B109" s="2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28"/>
      <c r="T109" s="12"/>
      <c r="U109" s="12"/>
    </row>
    <row r="110" spans="1:21" ht="15.75" customHeight="1" x14ac:dyDescent="0.2">
      <c r="A110" s="3"/>
      <c r="B110" s="2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28"/>
      <c r="T110" s="12"/>
      <c r="U110" s="12"/>
    </row>
    <row r="111" spans="1:21" ht="15.75" customHeight="1" x14ac:dyDescent="0.2">
      <c r="A111" s="3"/>
      <c r="B111" s="2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28"/>
      <c r="T111" s="12"/>
      <c r="U111" s="12"/>
    </row>
    <row r="112" spans="1:21" ht="15.75" customHeight="1" x14ac:dyDescent="0.2">
      <c r="A112" s="3"/>
      <c r="B112" s="2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28"/>
      <c r="T112" s="12"/>
      <c r="U112" s="12"/>
    </row>
    <row r="113" spans="1:21" ht="15.75" customHeight="1" x14ac:dyDescent="0.2">
      <c r="A113" s="3"/>
      <c r="B113" s="2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28"/>
      <c r="T113" s="12"/>
      <c r="U113" s="12"/>
    </row>
    <row r="114" spans="1:21" ht="15.75" customHeight="1" x14ac:dyDescent="0.2">
      <c r="A114" s="3"/>
      <c r="B114" s="2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28"/>
      <c r="T114" s="12"/>
      <c r="U114" s="12"/>
    </row>
    <row r="115" spans="1:21" ht="15.75" customHeight="1" x14ac:dyDescent="0.2">
      <c r="A115" s="3"/>
      <c r="B115" s="2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28"/>
      <c r="T115" s="12"/>
      <c r="U115" s="12"/>
    </row>
    <row r="116" spans="1:21" ht="15.75" customHeight="1" x14ac:dyDescent="0.2">
      <c r="A116" s="3"/>
      <c r="B116" s="2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28"/>
      <c r="T116" s="12"/>
      <c r="U116" s="12"/>
    </row>
    <row r="117" spans="1:21" ht="15.75" customHeight="1" x14ac:dyDescent="0.2">
      <c r="A117" s="3"/>
      <c r="B117" s="2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28"/>
      <c r="T117" s="12"/>
      <c r="U117" s="12"/>
    </row>
    <row r="118" spans="1:21" ht="15.75" customHeight="1" x14ac:dyDescent="0.2">
      <c r="A118" s="3"/>
      <c r="B118" s="2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28"/>
      <c r="T118" s="12"/>
      <c r="U118" s="12"/>
    </row>
    <row r="119" spans="1:21" ht="15.75" customHeight="1" x14ac:dyDescent="0.2">
      <c r="A119" s="3"/>
      <c r="B119" s="2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28"/>
      <c r="T119" s="12"/>
      <c r="U119" s="12"/>
    </row>
    <row r="120" spans="1:21" ht="15.75" customHeight="1" x14ac:dyDescent="0.2">
      <c r="A120" s="3"/>
      <c r="B120" s="2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28"/>
      <c r="T120" s="12"/>
      <c r="U120" s="12"/>
    </row>
    <row r="121" spans="1:21" ht="15.75" customHeight="1" x14ac:dyDescent="0.2">
      <c r="A121" s="3"/>
      <c r="B121" s="2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28"/>
      <c r="T121" s="12"/>
      <c r="U121" s="12"/>
    </row>
    <row r="122" spans="1:21" ht="15.75" customHeight="1" x14ac:dyDescent="0.2">
      <c r="A122" s="3"/>
      <c r="B122" s="2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28"/>
      <c r="T122" s="12"/>
      <c r="U122" s="12"/>
    </row>
    <row r="123" spans="1:21" ht="15.75" customHeight="1" x14ac:dyDescent="0.2">
      <c r="A123" s="3"/>
      <c r="B123" s="2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28"/>
      <c r="T123" s="12"/>
      <c r="U123" s="12"/>
    </row>
    <row r="124" spans="1:21" ht="15.75" customHeight="1" x14ac:dyDescent="0.2">
      <c r="A124" s="3"/>
      <c r="B124" s="2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28"/>
      <c r="T124" s="12"/>
      <c r="U124" s="12"/>
    </row>
    <row r="125" spans="1:21" ht="15.75" customHeight="1" x14ac:dyDescent="0.2">
      <c r="A125" s="3"/>
      <c r="B125" s="2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28"/>
      <c r="T125" s="12"/>
      <c r="U125" s="12"/>
    </row>
    <row r="126" spans="1:21" ht="15.75" customHeight="1" x14ac:dyDescent="0.2">
      <c r="A126" s="3"/>
      <c r="B126" s="2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28"/>
      <c r="T126" s="12"/>
      <c r="U126" s="12"/>
    </row>
    <row r="127" spans="1:21" ht="15.75" customHeight="1" x14ac:dyDescent="0.2">
      <c r="A127" s="3"/>
      <c r="B127" s="2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28"/>
      <c r="T127" s="12"/>
      <c r="U127" s="12"/>
    </row>
    <row r="128" spans="1:21" ht="15.75" customHeight="1" x14ac:dyDescent="0.2">
      <c r="A128" s="3"/>
      <c r="B128" s="2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28"/>
      <c r="T128" s="12"/>
      <c r="U128" s="12"/>
    </row>
    <row r="129" spans="1:21" ht="15.75" customHeight="1" x14ac:dyDescent="0.2">
      <c r="A129" s="3"/>
      <c r="B129" s="2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28"/>
      <c r="T129" s="12"/>
      <c r="U129" s="12"/>
    </row>
    <row r="130" spans="1:21" ht="15.75" customHeight="1" x14ac:dyDescent="0.2">
      <c r="A130" s="3"/>
      <c r="B130" s="2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28"/>
      <c r="T130" s="12"/>
      <c r="U130" s="12"/>
    </row>
    <row r="131" spans="1:21" ht="15.75" customHeight="1" x14ac:dyDescent="0.2">
      <c r="A131" s="3"/>
      <c r="B131" s="2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28"/>
      <c r="T131" s="12"/>
      <c r="U131" s="12"/>
    </row>
    <row r="132" spans="1:21" ht="15.75" customHeight="1" x14ac:dyDescent="0.2">
      <c r="A132" s="3"/>
      <c r="B132" s="2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28"/>
      <c r="T132" s="12"/>
      <c r="U132" s="12"/>
    </row>
    <row r="133" spans="1:21" ht="15.75" customHeight="1" x14ac:dyDescent="0.2">
      <c r="A133" s="3"/>
      <c r="B133" s="2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28"/>
      <c r="T133" s="12"/>
      <c r="U133" s="12"/>
    </row>
    <row r="134" spans="1:21" ht="15.75" customHeight="1" x14ac:dyDescent="0.2">
      <c r="A134" s="3"/>
      <c r="B134" s="2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28"/>
      <c r="T134" s="12"/>
      <c r="U134" s="12"/>
    </row>
    <row r="135" spans="1:21" ht="15.75" customHeight="1" x14ac:dyDescent="0.2">
      <c r="A135" s="3"/>
      <c r="B135" s="2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28"/>
      <c r="T135" s="12"/>
      <c r="U135" s="12"/>
    </row>
    <row r="136" spans="1:21" ht="15.75" customHeight="1" x14ac:dyDescent="0.2">
      <c r="A136" s="3"/>
      <c r="B136" s="2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28"/>
      <c r="T136" s="12"/>
      <c r="U136" s="12"/>
    </row>
    <row r="137" spans="1:21" ht="15.75" customHeight="1" x14ac:dyDescent="0.2">
      <c r="A137" s="3"/>
      <c r="B137" s="2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28"/>
      <c r="T137" s="12"/>
      <c r="U137" s="12"/>
    </row>
    <row r="138" spans="1:21" ht="15.75" customHeight="1" x14ac:dyDescent="0.2">
      <c r="A138" s="3"/>
      <c r="B138" s="2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28"/>
      <c r="T138" s="12"/>
      <c r="U138" s="12"/>
    </row>
    <row r="139" spans="1:21" ht="15.75" customHeight="1" x14ac:dyDescent="0.2">
      <c r="A139" s="3"/>
      <c r="B139" s="2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28"/>
      <c r="T139" s="12"/>
      <c r="U139" s="12"/>
    </row>
    <row r="140" spans="1:21" ht="15.75" customHeight="1" x14ac:dyDescent="0.2">
      <c r="A140" s="3"/>
      <c r="B140" s="2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28"/>
      <c r="T140" s="12"/>
      <c r="U140" s="12"/>
    </row>
    <row r="141" spans="1:21" ht="15.75" customHeight="1" x14ac:dyDescent="0.2">
      <c r="A141" s="3"/>
      <c r="B141" s="2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28"/>
      <c r="T141" s="12"/>
      <c r="U141" s="12"/>
    </row>
    <row r="142" spans="1:21" ht="15.75" customHeight="1" x14ac:dyDescent="0.2">
      <c r="A142" s="3"/>
      <c r="B142" s="2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28"/>
      <c r="T142" s="12"/>
      <c r="U142" s="12"/>
    </row>
    <row r="143" spans="1:21" ht="15.75" customHeight="1" x14ac:dyDescent="0.2">
      <c r="A143" s="3"/>
      <c r="B143" s="2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28"/>
      <c r="T143" s="12"/>
      <c r="U143" s="12"/>
    </row>
    <row r="144" spans="1:21" ht="15.75" customHeight="1" x14ac:dyDescent="0.2">
      <c r="A144" s="3"/>
      <c r="B144" s="2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28"/>
      <c r="T144" s="12"/>
      <c r="U144" s="12"/>
    </row>
    <row r="145" spans="1:21" ht="15.75" customHeight="1" x14ac:dyDescent="0.2">
      <c r="A145" s="3"/>
      <c r="B145" s="2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28"/>
      <c r="T145" s="12"/>
      <c r="U145" s="12"/>
    </row>
    <row r="146" spans="1:21" ht="15.75" customHeight="1" x14ac:dyDescent="0.2">
      <c r="A146" s="3"/>
      <c r="B146" s="2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28"/>
      <c r="T146" s="12"/>
      <c r="U146" s="12"/>
    </row>
    <row r="147" spans="1:21" ht="15.75" customHeight="1" x14ac:dyDescent="0.2">
      <c r="A147" s="3"/>
      <c r="B147" s="2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28"/>
      <c r="T147" s="12"/>
      <c r="U147" s="12"/>
    </row>
    <row r="148" spans="1:21" ht="15.75" customHeight="1" x14ac:dyDescent="0.2">
      <c r="A148" s="3"/>
      <c r="B148" s="2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28"/>
      <c r="T148" s="12"/>
      <c r="U148" s="12"/>
    </row>
    <row r="149" spans="1:21" ht="15.75" customHeight="1" x14ac:dyDescent="0.2">
      <c r="A149" s="3"/>
      <c r="B149" s="2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28"/>
      <c r="T149" s="12"/>
      <c r="U149" s="12"/>
    </row>
    <row r="150" spans="1:21" ht="15.75" customHeight="1" x14ac:dyDescent="0.2">
      <c r="A150" s="3"/>
      <c r="B150" s="2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28"/>
      <c r="T150" s="12"/>
      <c r="U150" s="12"/>
    </row>
    <row r="151" spans="1:21" ht="15.75" customHeight="1" x14ac:dyDescent="0.2">
      <c r="A151" s="3"/>
      <c r="B151" s="2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28"/>
      <c r="T151" s="12"/>
      <c r="U151" s="12"/>
    </row>
    <row r="152" spans="1:21" ht="15.75" customHeight="1" x14ac:dyDescent="0.2">
      <c r="A152" s="3"/>
      <c r="B152" s="2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28"/>
      <c r="T152" s="12"/>
      <c r="U152" s="12"/>
    </row>
    <row r="153" spans="1:21" ht="15.75" customHeight="1" x14ac:dyDescent="0.2">
      <c r="A153" s="3"/>
      <c r="B153" s="2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28"/>
      <c r="T153" s="12"/>
      <c r="U153" s="12"/>
    </row>
    <row r="154" spans="1:21" ht="15.75" customHeight="1" x14ac:dyDescent="0.2">
      <c r="A154" s="3"/>
      <c r="B154" s="2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28"/>
      <c r="T154" s="12"/>
      <c r="U154" s="12"/>
    </row>
    <row r="155" spans="1:21" ht="15.75" customHeight="1" x14ac:dyDescent="0.2">
      <c r="A155" s="3"/>
      <c r="B155" s="2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28"/>
      <c r="T155" s="12"/>
      <c r="U155" s="12"/>
    </row>
    <row r="156" spans="1:21" ht="15.75" customHeight="1" x14ac:dyDescent="0.2">
      <c r="A156" s="3"/>
      <c r="B156" s="2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28"/>
      <c r="T156" s="12"/>
      <c r="U156" s="12"/>
    </row>
    <row r="157" spans="1:21" ht="15.75" customHeight="1" x14ac:dyDescent="0.2">
      <c r="A157" s="3"/>
      <c r="B157" s="2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28"/>
      <c r="T157" s="12"/>
      <c r="U157" s="12"/>
    </row>
    <row r="158" spans="1:21" ht="15.75" customHeight="1" x14ac:dyDescent="0.2">
      <c r="A158" s="3"/>
      <c r="B158" s="2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28"/>
      <c r="T158" s="12"/>
      <c r="U158" s="12"/>
    </row>
    <row r="159" spans="1:21" ht="15.75" customHeight="1" x14ac:dyDescent="0.2">
      <c r="A159" s="3"/>
      <c r="B159" s="2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28"/>
      <c r="T159" s="12"/>
      <c r="U159" s="12"/>
    </row>
    <row r="160" spans="1:21" ht="15.75" customHeight="1" x14ac:dyDescent="0.2">
      <c r="A160" s="3"/>
      <c r="B160" s="2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28"/>
      <c r="T160" s="12"/>
      <c r="U160" s="12"/>
    </row>
    <row r="161" spans="1:21" ht="15.75" customHeight="1" x14ac:dyDescent="0.2">
      <c r="A161" s="3"/>
      <c r="B161" s="2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28"/>
      <c r="T161" s="12"/>
      <c r="U161" s="12"/>
    </row>
    <row r="162" spans="1:21" ht="15.75" customHeight="1" x14ac:dyDescent="0.2">
      <c r="A162" s="3"/>
      <c r="B162" s="2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28"/>
      <c r="T162" s="12"/>
      <c r="U162" s="12"/>
    </row>
    <row r="163" spans="1:21" ht="15.75" customHeight="1" x14ac:dyDescent="0.2">
      <c r="A163" s="3"/>
      <c r="B163" s="2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28"/>
      <c r="T163" s="12"/>
      <c r="U163" s="12"/>
    </row>
    <row r="164" spans="1:21" ht="15.75" customHeight="1" x14ac:dyDescent="0.2">
      <c r="A164" s="3"/>
      <c r="B164" s="2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28"/>
      <c r="T164" s="12"/>
      <c r="U164" s="12"/>
    </row>
    <row r="165" spans="1:21" ht="15.75" customHeight="1" x14ac:dyDescent="0.2">
      <c r="A165" s="3"/>
      <c r="B165" s="2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28"/>
      <c r="T165" s="12"/>
      <c r="U165" s="12"/>
    </row>
    <row r="166" spans="1:21" ht="15.75" customHeight="1" x14ac:dyDescent="0.2">
      <c r="A166" s="3"/>
      <c r="B166" s="2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28"/>
      <c r="T166" s="12"/>
      <c r="U166" s="12"/>
    </row>
    <row r="167" spans="1:21" ht="15.75" customHeight="1" x14ac:dyDescent="0.2">
      <c r="A167" s="3"/>
      <c r="B167" s="2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28"/>
      <c r="T167" s="12"/>
      <c r="U167" s="12"/>
    </row>
    <row r="168" spans="1:21" ht="15.75" customHeight="1" x14ac:dyDescent="0.2">
      <c r="A168" s="3"/>
      <c r="B168" s="2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28"/>
      <c r="T168" s="12"/>
      <c r="U168" s="12"/>
    </row>
    <row r="169" spans="1:21" ht="15.75" customHeight="1" x14ac:dyDescent="0.2">
      <c r="A169" s="3"/>
      <c r="B169" s="2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28"/>
      <c r="T169" s="12"/>
      <c r="U169" s="12"/>
    </row>
    <row r="170" spans="1:21" ht="15.75" customHeight="1" x14ac:dyDescent="0.2">
      <c r="A170" s="3"/>
      <c r="B170" s="2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28"/>
      <c r="T170" s="12"/>
      <c r="U170" s="12"/>
    </row>
    <row r="171" spans="1:21" ht="15.75" customHeight="1" x14ac:dyDescent="0.2">
      <c r="A171" s="3"/>
      <c r="B171" s="2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28"/>
      <c r="T171" s="12"/>
      <c r="U171" s="12"/>
    </row>
    <row r="172" spans="1:21" ht="15.75" customHeight="1" x14ac:dyDescent="0.2">
      <c r="A172" s="3"/>
      <c r="B172" s="2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28"/>
      <c r="T172" s="12"/>
      <c r="U172" s="12"/>
    </row>
    <row r="173" spans="1:21" ht="15.75" customHeight="1" x14ac:dyDescent="0.2">
      <c r="A173" s="3"/>
      <c r="B173" s="2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28"/>
      <c r="T173" s="12"/>
      <c r="U173" s="12"/>
    </row>
    <row r="174" spans="1:21" ht="15.75" customHeight="1" x14ac:dyDescent="0.2">
      <c r="A174" s="3"/>
      <c r="B174" s="2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28"/>
      <c r="T174" s="12"/>
      <c r="U174" s="12"/>
    </row>
    <row r="175" spans="1:21" ht="15.75" customHeight="1" x14ac:dyDescent="0.2">
      <c r="A175" s="3"/>
      <c r="B175" s="2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28"/>
      <c r="T175" s="12"/>
      <c r="U175" s="12"/>
    </row>
    <row r="176" spans="1:21" ht="15.75" customHeight="1" x14ac:dyDescent="0.2">
      <c r="A176" s="3"/>
      <c r="B176" s="2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28"/>
      <c r="T176" s="12"/>
      <c r="U176" s="12"/>
    </row>
    <row r="177" spans="1:21" ht="15.75" customHeight="1" x14ac:dyDescent="0.2">
      <c r="A177" s="3"/>
      <c r="B177" s="2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28"/>
      <c r="T177" s="12"/>
      <c r="U177" s="12"/>
    </row>
    <row r="178" spans="1:21" ht="15.75" customHeight="1" x14ac:dyDescent="0.2">
      <c r="A178" s="3"/>
      <c r="B178" s="2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28"/>
      <c r="T178" s="12"/>
      <c r="U178" s="12"/>
    </row>
    <row r="179" spans="1:21" ht="15.75" customHeight="1" x14ac:dyDescent="0.2">
      <c r="A179" s="3"/>
      <c r="B179" s="2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28"/>
      <c r="T179" s="12"/>
      <c r="U179" s="12"/>
    </row>
    <row r="180" spans="1:21" ht="15.75" customHeight="1" x14ac:dyDescent="0.2">
      <c r="A180" s="3"/>
      <c r="B180" s="2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28"/>
      <c r="T180" s="12"/>
      <c r="U180" s="12"/>
    </row>
    <row r="181" spans="1:21" ht="15.75" customHeight="1" x14ac:dyDescent="0.2">
      <c r="A181" s="3"/>
      <c r="B181" s="2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28"/>
      <c r="T181" s="12"/>
      <c r="U181" s="12"/>
    </row>
    <row r="182" spans="1:21" ht="15.75" customHeight="1" x14ac:dyDescent="0.2">
      <c r="A182" s="3"/>
      <c r="B182" s="2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28"/>
      <c r="T182" s="12"/>
      <c r="U182" s="12"/>
    </row>
    <row r="183" spans="1:21" ht="15.75" customHeight="1" x14ac:dyDescent="0.2">
      <c r="A183" s="3"/>
      <c r="B183" s="2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28"/>
      <c r="T183" s="12"/>
      <c r="U183" s="12"/>
    </row>
    <row r="184" spans="1:21" ht="15.75" customHeight="1" x14ac:dyDescent="0.2">
      <c r="A184" s="3"/>
      <c r="B184" s="2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28"/>
      <c r="T184" s="12"/>
      <c r="U184" s="12"/>
    </row>
    <row r="185" spans="1:21" ht="15.75" customHeight="1" x14ac:dyDescent="0.2">
      <c r="A185" s="3"/>
      <c r="B185" s="2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28"/>
      <c r="T185" s="12"/>
      <c r="U185" s="12"/>
    </row>
    <row r="186" spans="1:21" ht="15.75" customHeight="1" x14ac:dyDescent="0.2">
      <c r="A186" s="3"/>
      <c r="B186" s="2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28"/>
      <c r="T186" s="12"/>
      <c r="U186" s="12"/>
    </row>
    <row r="187" spans="1:21" ht="15.75" customHeight="1" x14ac:dyDescent="0.2">
      <c r="A187" s="3"/>
      <c r="B187" s="2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28"/>
      <c r="T187" s="12"/>
      <c r="U187" s="12"/>
    </row>
    <row r="188" spans="1:21" ht="15.75" customHeight="1" x14ac:dyDescent="0.2">
      <c r="A188" s="3"/>
      <c r="B188" s="2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28"/>
      <c r="T188" s="12"/>
      <c r="U188" s="12"/>
    </row>
    <row r="189" spans="1:21" ht="15.75" customHeight="1" x14ac:dyDescent="0.2">
      <c r="A189" s="3"/>
      <c r="B189" s="2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28"/>
      <c r="T189" s="12"/>
      <c r="U189" s="12"/>
    </row>
    <row r="190" spans="1:21" ht="15.75" customHeight="1" x14ac:dyDescent="0.2">
      <c r="A190" s="3"/>
      <c r="B190" s="2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28"/>
      <c r="T190" s="12"/>
      <c r="U190" s="12"/>
    </row>
    <row r="191" spans="1:21" ht="15.75" customHeight="1" x14ac:dyDescent="0.2">
      <c r="A191" s="3"/>
      <c r="B191" s="2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28"/>
      <c r="T191" s="12"/>
      <c r="U191" s="12"/>
    </row>
    <row r="192" spans="1:21" ht="15.75" customHeight="1" x14ac:dyDescent="0.2">
      <c r="A192" s="3"/>
      <c r="B192" s="2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28"/>
      <c r="T192" s="12"/>
      <c r="U192" s="12"/>
    </row>
    <row r="193" spans="1:21" ht="15.75" customHeight="1" x14ac:dyDescent="0.2">
      <c r="A193" s="3"/>
      <c r="B193" s="2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28"/>
      <c r="T193" s="12"/>
      <c r="U193" s="12"/>
    </row>
    <row r="194" spans="1:21" ht="15.75" customHeight="1" x14ac:dyDescent="0.2">
      <c r="A194" s="3"/>
      <c r="B194" s="2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28"/>
      <c r="T194" s="12"/>
      <c r="U194" s="12"/>
    </row>
    <row r="195" spans="1:21" ht="15.75" customHeight="1" x14ac:dyDescent="0.2">
      <c r="A195" s="3"/>
      <c r="B195" s="2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28"/>
      <c r="T195" s="12"/>
      <c r="U195" s="12"/>
    </row>
    <row r="196" spans="1:21" ht="15.75" customHeight="1" x14ac:dyDescent="0.2">
      <c r="A196" s="3"/>
      <c r="B196" s="2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28"/>
      <c r="T196" s="12"/>
      <c r="U196" s="12"/>
    </row>
    <row r="197" spans="1:21" ht="15.75" customHeight="1" x14ac:dyDescent="0.2">
      <c r="A197" s="3"/>
      <c r="B197" s="2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28"/>
      <c r="T197" s="12"/>
      <c r="U197" s="12"/>
    </row>
    <row r="198" spans="1:21" ht="15.75" customHeight="1" x14ac:dyDescent="0.2">
      <c r="A198" s="3"/>
      <c r="B198" s="2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28"/>
      <c r="T198" s="12"/>
      <c r="U198" s="12"/>
    </row>
    <row r="199" spans="1:21" ht="15.75" customHeight="1" x14ac:dyDescent="0.2">
      <c r="A199" s="3"/>
      <c r="B199" s="2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28"/>
      <c r="T199" s="12"/>
      <c r="U199" s="12"/>
    </row>
    <row r="200" spans="1:21" ht="15.75" customHeight="1" x14ac:dyDescent="0.2">
      <c r="A200" s="3"/>
      <c r="B200" s="2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28"/>
      <c r="T200" s="12"/>
      <c r="U200" s="12"/>
    </row>
    <row r="201" spans="1:21" ht="15.75" customHeight="1" x14ac:dyDescent="0.2">
      <c r="A201" s="3"/>
      <c r="B201" s="2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28"/>
      <c r="T201" s="12"/>
      <c r="U201" s="12"/>
    </row>
    <row r="202" spans="1:21" ht="15.75" customHeight="1" x14ac:dyDescent="0.2">
      <c r="A202" s="3"/>
      <c r="B202" s="2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28"/>
      <c r="T202" s="12"/>
      <c r="U202" s="12"/>
    </row>
    <row r="203" spans="1:21" ht="15.75" customHeight="1" x14ac:dyDescent="0.2">
      <c r="A203" s="3"/>
      <c r="B203" s="2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28"/>
      <c r="T203" s="12"/>
      <c r="U203" s="12"/>
    </row>
    <row r="204" spans="1:21" ht="15.75" customHeight="1" x14ac:dyDescent="0.2">
      <c r="A204" s="3"/>
      <c r="B204" s="2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28"/>
      <c r="T204" s="12"/>
      <c r="U204" s="12"/>
    </row>
    <row r="205" spans="1:21" ht="15.75" customHeight="1" x14ac:dyDescent="0.2">
      <c r="A205" s="3"/>
      <c r="B205" s="2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28"/>
      <c r="T205" s="12"/>
      <c r="U205" s="12"/>
    </row>
    <row r="206" spans="1:21" ht="15.75" customHeight="1" x14ac:dyDescent="0.2">
      <c r="A206" s="3"/>
      <c r="B206" s="2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28"/>
      <c r="T206" s="12"/>
      <c r="U206" s="12"/>
    </row>
    <row r="207" spans="1:21" ht="15.75" customHeight="1" x14ac:dyDescent="0.2">
      <c r="A207" s="3"/>
      <c r="B207" s="2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28"/>
      <c r="T207" s="12"/>
      <c r="U207" s="12"/>
    </row>
    <row r="208" spans="1:21" ht="15.75" customHeight="1" x14ac:dyDescent="0.2">
      <c r="A208" s="3"/>
      <c r="B208" s="2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28"/>
      <c r="T208" s="12"/>
      <c r="U208" s="12"/>
    </row>
    <row r="209" spans="1:21" ht="15.75" customHeight="1" x14ac:dyDescent="0.2">
      <c r="A209" s="3"/>
      <c r="B209" s="2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28"/>
      <c r="T209" s="12"/>
      <c r="U209" s="12"/>
    </row>
    <row r="210" spans="1:21" ht="15.75" customHeight="1" x14ac:dyDescent="0.2">
      <c r="A210" s="3"/>
      <c r="B210" s="2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28"/>
      <c r="T210" s="12"/>
      <c r="U210" s="12"/>
    </row>
    <row r="211" spans="1:21" ht="15.75" customHeight="1" x14ac:dyDescent="0.2">
      <c r="A211" s="3"/>
      <c r="B211" s="2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28"/>
      <c r="T211" s="12"/>
      <c r="U211" s="12"/>
    </row>
    <row r="212" spans="1:21" ht="15.75" customHeight="1" x14ac:dyDescent="0.2">
      <c r="A212" s="3"/>
      <c r="B212" s="2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28"/>
      <c r="T212" s="12"/>
      <c r="U212" s="12"/>
    </row>
    <row r="213" spans="1:21" ht="15.75" customHeight="1" x14ac:dyDescent="0.2">
      <c r="A213" s="3"/>
      <c r="B213" s="2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28"/>
      <c r="T213" s="12"/>
      <c r="U213" s="12"/>
    </row>
    <row r="214" spans="1:21" ht="15.75" customHeight="1" x14ac:dyDescent="0.2">
      <c r="A214" s="3"/>
      <c r="B214" s="2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28"/>
      <c r="T214" s="12"/>
      <c r="U214" s="12"/>
    </row>
    <row r="215" spans="1:21" ht="15.75" customHeight="1" x14ac:dyDescent="0.2">
      <c r="A215" s="3"/>
      <c r="B215" s="2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28"/>
      <c r="T215" s="12"/>
      <c r="U215" s="12"/>
    </row>
    <row r="216" spans="1:21" ht="15.75" customHeight="1" x14ac:dyDescent="0.2">
      <c r="A216" s="3"/>
      <c r="B216" s="2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28"/>
      <c r="T216" s="12"/>
      <c r="U216" s="12"/>
    </row>
    <row r="217" spans="1:21" ht="15.75" customHeight="1" x14ac:dyDescent="0.2">
      <c r="A217" s="3"/>
      <c r="B217" s="2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28"/>
      <c r="T217" s="12"/>
      <c r="U217" s="12"/>
    </row>
    <row r="218" spans="1:21" ht="15.75" customHeight="1" x14ac:dyDescent="0.2">
      <c r="A218" s="3"/>
      <c r="B218" s="2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28"/>
      <c r="T218" s="12"/>
      <c r="U218" s="12"/>
    </row>
    <row r="219" spans="1:21" ht="15.75" customHeight="1" x14ac:dyDescent="0.2">
      <c r="A219" s="3"/>
      <c r="B219" s="2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28"/>
      <c r="T219" s="12"/>
      <c r="U219" s="12"/>
    </row>
    <row r="220" spans="1:21" ht="15.75" customHeight="1" x14ac:dyDescent="0.2">
      <c r="A220" s="3"/>
      <c r="B220" s="2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28"/>
      <c r="T220" s="12"/>
      <c r="U220" s="12"/>
    </row>
    <row r="221" spans="1:21" ht="15.75" customHeight="1" x14ac:dyDescent="0.2">
      <c r="A221" s="3"/>
      <c r="B221" s="2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28"/>
      <c r="T221" s="12"/>
      <c r="U221" s="12"/>
    </row>
    <row r="222" spans="1:21" ht="15.75" customHeight="1" x14ac:dyDescent="0.2">
      <c r="A222" s="3"/>
      <c r="B222" s="2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28"/>
      <c r="T222" s="12"/>
      <c r="U222" s="12"/>
    </row>
    <row r="223" spans="1:21" ht="15.75" customHeight="1" x14ac:dyDescent="0.2">
      <c r="A223" s="3"/>
      <c r="B223" s="2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28"/>
      <c r="T223" s="12"/>
      <c r="U223" s="12"/>
    </row>
    <row r="224" spans="1:21" ht="15.75" customHeight="1" x14ac:dyDescent="0.2">
      <c r="A224" s="3"/>
      <c r="B224" s="2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28"/>
      <c r="T224" s="12"/>
      <c r="U224" s="12"/>
    </row>
    <row r="225" spans="1:21" ht="15.75" customHeight="1" x14ac:dyDescent="0.2">
      <c r="A225" s="3"/>
      <c r="B225" s="2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28"/>
      <c r="T225" s="12"/>
      <c r="U225" s="12"/>
    </row>
    <row r="226" spans="1:21" x14ac:dyDescent="0.2">
      <c r="A226" s="3"/>
      <c r="B226" s="2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28"/>
      <c r="T226" s="12"/>
      <c r="U226" s="12"/>
    </row>
    <row r="227" spans="1:21" x14ac:dyDescent="0.2">
      <c r="A227" s="3"/>
      <c r="B227" s="2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28"/>
      <c r="T227" s="12"/>
      <c r="U227" s="12"/>
    </row>
    <row r="228" spans="1:21" x14ac:dyDescent="0.2">
      <c r="A228" s="3"/>
      <c r="B228" s="2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28"/>
      <c r="T228" s="12"/>
      <c r="U228" s="12"/>
    </row>
    <row r="229" spans="1:21" x14ac:dyDescent="0.2">
      <c r="A229" s="3"/>
      <c r="B229" s="2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28"/>
      <c r="T229" s="12"/>
      <c r="U229" s="12"/>
    </row>
    <row r="230" spans="1:21" x14ac:dyDescent="0.2">
      <c r="A230" s="3"/>
      <c r="B230" s="2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28"/>
      <c r="T230" s="12"/>
      <c r="U230" s="12"/>
    </row>
    <row r="231" spans="1:21" x14ac:dyDescent="0.2">
      <c r="A231" s="3"/>
      <c r="B231" s="2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28"/>
      <c r="T231" s="12"/>
      <c r="U231" s="12"/>
    </row>
    <row r="232" spans="1:21" x14ac:dyDescent="0.2">
      <c r="A232" s="3"/>
      <c r="B232" s="2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28"/>
      <c r="T232" s="12"/>
      <c r="U232" s="12"/>
    </row>
    <row r="233" spans="1:21" x14ac:dyDescent="0.2">
      <c r="A233" s="3"/>
      <c r="B233" s="2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28"/>
      <c r="T233" s="12"/>
      <c r="U233" s="12"/>
    </row>
    <row r="234" spans="1:21" x14ac:dyDescent="0.2">
      <c r="A234" s="3"/>
      <c r="B234" s="2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28"/>
      <c r="T234" s="12"/>
      <c r="U234" s="12"/>
    </row>
    <row r="235" spans="1:21" x14ac:dyDescent="0.2">
      <c r="A235" s="3"/>
      <c r="B235" s="2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28"/>
      <c r="T235" s="12"/>
      <c r="U235" s="12"/>
    </row>
    <row r="236" spans="1:21" x14ac:dyDescent="0.2">
      <c r="A236" s="3"/>
      <c r="B236" s="2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28"/>
      <c r="T236" s="12"/>
      <c r="U236" s="12"/>
    </row>
    <row r="237" spans="1:21" x14ac:dyDescent="0.2">
      <c r="A237" s="3"/>
      <c r="B237" s="2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28"/>
      <c r="T237" s="12"/>
      <c r="U237" s="12"/>
    </row>
    <row r="238" spans="1:21" x14ac:dyDescent="0.2">
      <c r="A238" s="3"/>
      <c r="B238" s="2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28"/>
      <c r="T238" s="12"/>
      <c r="U238" s="12"/>
    </row>
    <row r="239" spans="1:21" x14ac:dyDescent="0.2">
      <c r="A239" s="3"/>
      <c r="B239" s="2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28"/>
      <c r="T239" s="12"/>
      <c r="U239" s="12"/>
    </row>
    <row r="240" spans="1:21" x14ac:dyDescent="0.2">
      <c r="A240" s="3"/>
      <c r="B240" s="2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28"/>
      <c r="T240" s="12"/>
      <c r="U240" s="12"/>
    </row>
    <row r="241" spans="1:21" x14ac:dyDescent="0.2">
      <c r="A241" s="3"/>
      <c r="B241" s="2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28"/>
      <c r="T241" s="12"/>
      <c r="U241" s="12"/>
    </row>
    <row r="242" spans="1:21" x14ac:dyDescent="0.2">
      <c r="A242" s="3"/>
      <c r="B242" s="2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28"/>
      <c r="T242" s="12"/>
      <c r="U242" s="12"/>
    </row>
    <row r="243" spans="1:21" x14ac:dyDescent="0.2">
      <c r="A243" s="3"/>
      <c r="B243" s="2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28"/>
      <c r="T243" s="12"/>
      <c r="U243" s="12"/>
    </row>
    <row r="244" spans="1:21" x14ac:dyDescent="0.2">
      <c r="A244" s="3"/>
      <c r="B244" s="2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28"/>
      <c r="T244" s="12"/>
      <c r="U244" s="12"/>
    </row>
    <row r="245" spans="1:21" x14ac:dyDescent="0.2">
      <c r="A245" s="3"/>
      <c r="B245" s="2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28"/>
      <c r="T245" s="12"/>
      <c r="U245" s="12"/>
    </row>
    <row r="246" spans="1:21" x14ac:dyDescent="0.2">
      <c r="A246" s="3"/>
      <c r="B246" s="2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28"/>
      <c r="T246" s="12"/>
      <c r="U246" s="12"/>
    </row>
    <row r="247" spans="1:21" x14ac:dyDescent="0.2">
      <c r="A247" s="3"/>
      <c r="B247" s="2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28"/>
      <c r="T247" s="12"/>
      <c r="U247" s="12"/>
    </row>
    <row r="248" spans="1:21" x14ac:dyDescent="0.2">
      <c r="A248" s="3"/>
      <c r="B248" s="2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28"/>
      <c r="T248" s="12"/>
      <c r="U248" s="12"/>
    </row>
    <row r="249" spans="1:21" x14ac:dyDescent="0.2">
      <c r="A249" s="3"/>
      <c r="B249" s="2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28"/>
      <c r="T249" s="12"/>
      <c r="U249" s="12"/>
    </row>
    <row r="250" spans="1:21" x14ac:dyDescent="0.2">
      <c r="A250" s="3"/>
      <c r="B250" s="2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28"/>
      <c r="T250" s="12"/>
      <c r="U250" s="12"/>
    </row>
    <row r="251" spans="1:21" x14ac:dyDescent="0.2">
      <c r="A251" s="3"/>
      <c r="B251" s="2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28"/>
      <c r="T251" s="12"/>
      <c r="U251" s="12"/>
    </row>
    <row r="252" spans="1:21" x14ac:dyDescent="0.2">
      <c r="A252" s="3"/>
      <c r="B252" s="2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28"/>
      <c r="T252" s="12"/>
      <c r="U252" s="12"/>
    </row>
    <row r="253" spans="1:21" x14ac:dyDescent="0.2">
      <c r="A253" s="3"/>
      <c r="B253" s="2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28"/>
      <c r="T253" s="12"/>
      <c r="U253" s="12"/>
    </row>
    <row r="254" spans="1:21" x14ac:dyDescent="0.2">
      <c r="A254" s="3"/>
      <c r="B254" s="2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28"/>
      <c r="T254" s="12"/>
      <c r="U254" s="12"/>
    </row>
    <row r="255" spans="1:21" x14ac:dyDescent="0.2">
      <c r="A255" s="3"/>
      <c r="B255" s="2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28"/>
      <c r="T255" s="12"/>
      <c r="U255" s="12"/>
    </row>
    <row r="256" spans="1:21" x14ac:dyDescent="0.2">
      <c r="A256" s="3"/>
      <c r="B256" s="2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28"/>
      <c r="T256" s="12"/>
      <c r="U256" s="12"/>
    </row>
    <row r="257" spans="1:21" x14ac:dyDescent="0.2">
      <c r="A257" s="3"/>
      <c r="B257" s="2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28"/>
      <c r="T257" s="12"/>
      <c r="U257" s="12"/>
    </row>
    <row r="258" spans="1:21" x14ac:dyDescent="0.2">
      <c r="A258" s="3"/>
      <c r="B258" s="2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28"/>
      <c r="T258" s="12"/>
      <c r="U258" s="12"/>
    </row>
    <row r="259" spans="1:21" x14ac:dyDescent="0.2">
      <c r="A259" s="3"/>
      <c r="B259" s="2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28"/>
      <c r="T259" s="12"/>
      <c r="U259" s="12"/>
    </row>
    <row r="260" spans="1:21" x14ac:dyDescent="0.2">
      <c r="A260" s="3"/>
      <c r="B260" s="2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28"/>
      <c r="T260" s="12"/>
      <c r="U260" s="12"/>
    </row>
    <row r="261" spans="1:21" x14ac:dyDescent="0.2">
      <c r="A261" s="3"/>
      <c r="B261" s="2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28"/>
      <c r="T261" s="12"/>
      <c r="U261" s="12"/>
    </row>
    <row r="262" spans="1:21" x14ac:dyDescent="0.2">
      <c r="A262" s="3"/>
      <c r="B262" s="2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28"/>
      <c r="T262" s="12"/>
      <c r="U262" s="12"/>
    </row>
    <row r="263" spans="1:21" x14ac:dyDescent="0.2">
      <c r="A263" s="3"/>
      <c r="B263" s="2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28"/>
      <c r="T263" s="12"/>
      <c r="U263" s="12"/>
    </row>
    <row r="264" spans="1:21" x14ac:dyDescent="0.2">
      <c r="A264" s="3"/>
      <c r="B264" s="2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28"/>
      <c r="T264" s="12"/>
      <c r="U264" s="12"/>
    </row>
    <row r="265" spans="1:21" x14ac:dyDescent="0.2">
      <c r="A265" s="3"/>
      <c r="B265" s="2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28"/>
      <c r="T265" s="12"/>
      <c r="U265" s="12"/>
    </row>
    <row r="266" spans="1:21" x14ac:dyDescent="0.2">
      <c r="A266" s="3"/>
      <c r="B266" s="2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28"/>
      <c r="T266" s="12"/>
      <c r="U266" s="12"/>
    </row>
    <row r="267" spans="1:21" x14ac:dyDescent="0.2">
      <c r="A267" s="3"/>
      <c r="B267" s="2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28"/>
      <c r="T267" s="12"/>
      <c r="U267" s="12"/>
    </row>
    <row r="268" spans="1:21" x14ac:dyDescent="0.2">
      <c r="A268" s="3"/>
      <c r="B268" s="2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28"/>
      <c r="T268" s="12"/>
      <c r="U268" s="12"/>
    </row>
    <row r="269" spans="1:21" x14ac:dyDescent="0.2">
      <c r="A269" s="3"/>
      <c r="B269" s="2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28"/>
      <c r="T269" s="12"/>
      <c r="U269" s="12"/>
    </row>
    <row r="270" spans="1:21" x14ac:dyDescent="0.2">
      <c r="A270" s="3"/>
      <c r="B270" s="2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28"/>
      <c r="T270" s="12"/>
      <c r="U270" s="12"/>
    </row>
    <row r="271" spans="1:21" x14ac:dyDescent="0.2">
      <c r="A271" s="3"/>
      <c r="B271" s="2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28"/>
      <c r="T271" s="12"/>
      <c r="U271" s="12"/>
    </row>
    <row r="272" spans="1:21" x14ac:dyDescent="0.2">
      <c r="A272" s="3"/>
      <c r="B272" s="2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28"/>
      <c r="T272" s="12"/>
      <c r="U272" s="12"/>
    </row>
    <row r="273" spans="1:21" x14ac:dyDescent="0.2">
      <c r="A273" s="3"/>
      <c r="B273" s="2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28"/>
      <c r="T273" s="12"/>
      <c r="U273" s="12"/>
    </row>
    <row r="274" spans="1:21" x14ac:dyDescent="0.2">
      <c r="A274" s="3"/>
      <c r="B274" s="2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28"/>
      <c r="T274" s="12"/>
      <c r="U274" s="12"/>
    </row>
    <row r="275" spans="1:21" x14ac:dyDescent="0.2">
      <c r="A275" s="3"/>
      <c r="B275" s="2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28"/>
      <c r="T275" s="12"/>
      <c r="U275" s="12"/>
    </row>
    <row r="276" spans="1:21" x14ac:dyDescent="0.2">
      <c r="A276" s="3"/>
      <c r="B276" s="2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28"/>
      <c r="T276" s="12"/>
      <c r="U276" s="12"/>
    </row>
    <row r="277" spans="1:21" x14ac:dyDescent="0.2">
      <c r="A277" s="3"/>
      <c r="B277" s="2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28"/>
      <c r="T277" s="12"/>
      <c r="U277" s="12"/>
    </row>
    <row r="278" spans="1:21" x14ac:dyDescent="0.2">
      <c r="A278" s="3"/>
      <c r="B278" s="2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28"/>
      <c r="T278" s="12"/>
      <c r="U278" s="12"/>
    </row>
    <row r="279" spans="1:21" x14ac:dyDescent="0.2">
      <c r="A279" s="3"/>
      <c r="B279" s="2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28"/>
      <c r="T279" s="12"/>
      <c r="U279" s="12"/>
    </row>
    <row r="280" spans="1:21" x14ac:dyDescent="0.2">
      <c r="A280" s="3"/>
      <c r="B280" s="2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28"/>
      <c r="T280" s="12"/>
      <c r="U280" s="12"/>
    </row>
    <row r="281" spans="1:21" x14ac:dyDescent="0.2">
      <c r="A281" s="3"/>
      <c r="B281" s="2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28"/>
      <c r="T281" s="12"/>
      <c r="U281" s="12"/>
    </row>
    <row r="282" spans="1:21" x14ac:dyDescent="0.2">
      <c r="A282" s="3"/>
      <c r="B282" s="2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28"/>
      <c r="T282" s="12"/>
      <c r="U282" s="12"/>
    </row>
    <row r="283" spans="1:21" x14ac:dyDescent="0.2">
      <c r="A283" s="3"/>
      <c r="B283" s="2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28"/>
      <c r="T283" s="12"/>
      <c r="U283" s="12"/>
    </row>
    <row r="284" spans="1:21" x14ac:dyDescent="0.2">
      <c r="A284" s="3"/>
      <c r="B284" s="2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28"/>
      <c r="T284" s="12"/>
      <c r="U284" s="12"/>
    </row>
    <row r="285" spans="1:21" x14ac:dyDescent="0.2">
      <c r="A285" s="3"/>
      <c r="B285" s="2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28"/>
      <c r="T285" s="12"/>
      <c r="U285" s="12"/>
    </row>
    <row r="286" spans="1:21" x14ac:dyDescent="0.2">
      <c r="A286" s="3"/>
      <c r="B286" s="2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28"/>
      <c r="T286" s="12"/>
      <c r="U286" s="12"/>
    </row>
    <row r="287" spans="1:21" x14ac:dyDescent="0.2">
      <c r="A287" s="3"/>
      <c r="B287" s="2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28"/>
      <c r="T287" s="12"/>
      <c r="U287" s="12"/>
    </row>
    <row r="288" spans="1:21" x14ac:dyDescent="0.2">
      <c r="A288" s="3"/>
      <c r="B288" s="2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28"/>
      <c r="T288" s="12"/>
      <c r="U288" s="12"/>
    </row>
    <row r="289" spans="1:21" x14ac:dyDescent="0.2">
      <c r="A289" s="3"/>
      <c r="B289" s="2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28"/>
      <c r="T289" s="12"/>
      <c r="U289" s="12"/>
    </row>
    <row r="290" spans="1:21" x14ac:dyDescent="0.2">
      <c r="A290" s="3"/>
      <c r="B290" s="2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28"/>
      <c r="T290" s="12"/>
      <c r="U290" s="12"/>
    </row>
    <row r="291" spans="1:21" x14ac:dyDescent="0.2">
      <c r="A291" s="3"/>
      <c r="B291" s="2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28"/>
      <c r="T291" s="12"/>
      <c r="U291" s="12"/>
    </row>
    <row r="292" spans="1:21" x14ac:dyDescent="0.2">
      <c r="A292" s="3"/>
      <c r="B292" s="2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28"/>
      <c r="T292" s="12"/>
      <c r="U292" s="12"/>
    </row>
    <row r="293" spans="1:21" x14ac:dyDescent="0.2">
      <c r="A293" s="3"/>
      <c r="B293" s="2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28"/>
      <c r="T293" s="12"/>
      <c r="U293" s="12"/>
    </row>
    <row r="294" spans="1:21" x14ac:dyDescent="0.2">
      <c r="A294" s="3"/>
      <c r="B294" s="2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28"/>
      <c r="T294" s="12"/>
      <c r="U294" s="12"/>
    </row>
    <row r="295" spans="1:21" x14ac:dyDescent="0.2">
      <c r="A295" s="3"/>
      <c r="B295" s="2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28"/>
      <c r="T295" s="12"/>
      <c r="U295" s="12"/>
    </row>
    <row r="296" spans="1:21" x14ac:dyDescent="0.2">
      <c r="A296" s="3"/>
      <c r="B296" s="2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28"/>
      <c r="T296" s="12"/>
      <c r="U296" s="12"/>
    </row>
    <row r="297" spans="1:21" x14ac:dyDescent="0.2">
      <c r="A297" s="3"/>
      <c r="B297" s="2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28"/>
      <c r="T297" s="12"/>
      <c r="U297" s="12"/>
    </row>
    <row r="298" spans="1:21" x14ac:dyDescent="0.2">
      <c r="A298" s="3"/>
      <c r="B298" s="2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28"/>
      <c r="T298" s="12"/>
      <c r="U298" s="12"/>
    </row>
    <row r="299" spans="1:21" x14ac:dyDescent="0.2">
      <c r="A299" s="3"/>
      <c r="B299" s="2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28"/>
      <c r="T299" s="12"/>
      <c r="U299" s="12"/>
    </row>
    <row r="300" spans="1:21" x14ac:dyDescent="0.2">
      <c r="A300" s="3"/>
      <c r="B300" s="2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28"/>
      <c r="T300" s="12"/>
      <c r="U300" s="12"/>
    </row>
    <row r="301" spans="1:21" x14ac:dyDescent="0.2">
      <c r="A301" s="3"/>
      <c r="B301" s="2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28"/>
      <c r="T301" s="12"/>
      <c r="U301" s="12"/>
    </row>
    <row r="302" spans="1:21" x14ac:dyDescent="0.2">
      <c r="A302" s="3"/>
      <c r="B302" s="2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28"/>
      <c r="T302" s="12"/>
      <c r="U302" s="12"/>
    </row>
    <row r="303" spans="1:21" x14ac:dyDescent="0.2">
      <c r="A303" s="3"/>
      <c r="B303" s="2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28"/>
      <c r="T303" s="12"/>
      <c r="U303" s="12"/>
    </row>
    <row r="304" spans="1:21" x14ac:dyDescent="0.2">
      <c r="A304" s="3"/>
      <c r="B304" s="2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28"/>
      <c r="T304" s="12"/>
      <c r="U304" s="12"/>
    </row>
    <row r="305" spans="1:21" x14ac:dyDescent="0.2">
      <c r="A305" s="3"/>
      <c r="B305" s="2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28"/>
      <c r="T305" s="12"/>
      <c r="U305" s="12"/>
    </row>
    <row r="306" spans="1:21" x14ac:dyDescent="0.2">
      <c r="A306" s="3"/>
      <c r="B306" s="2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28"/>
      <c r="T306" s="12"/>
      <c r="U306" s="12"/>
    </row>
    <row r="307" spans="1:21" x14ac:dyDescent="0.2">
      <c r="A307" s="3"/>
      <c r="B307" s="2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28"/>
      <c r="T307" s="12"/>
      <c r="U307" s="12"/>
    </row>
    <row r="308" spans="1:21" x14ac:dyDescent="0.2">
      <c r="A308" s="3"/>
      <c r="B308" s="2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28"/>
      <c r="T308" s="12"/>
      <c r="U308" s="12"/>
    </row>
    <row r="309" spans="1:21" x14ac:dyDescent="0.2">
      <c r="A309" s="3"/>
      <c r="B309" s="2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28"/>
      <c r="T309" s="12"/>
      <c r="U309" s="12"/>
    </row>
    <row r="310" spans="1:21" x14ac:dyDescent="0.2">
      <c r="A310" s="3"/>
      <c r="B310" s="2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28"/>
      <c r="T310" s="12"/>
      <c r="U310" s="12"/>
    </row>
    <row r="311" spans="1:21" x14ac:dyDescent="0.2">
      <c r="A311" s="3"/>
      <c r="B311" s="2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28"/>
      <c r="T311" s="12"/>
      <c r="U311" s="12"/>
    </row>
    <row r="312" spans="1:21" x14ac:dyDescent="0.2">
      <c r="A312" s="3"/>
      <c r="B312" s="2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28"/>
      <c r="T312" s="12"/>
      <c r="U312" s="12"/>
    </row>
    <row r="313" spans="1:21" x14ac:dyDescent="0.2">
      <c r="A313" s="3"/>
      <c r="B313" s="2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28"/>
      <c r="T313" s="12"/>
      <c r="U313" s="12"/>
    </row>
    <row r="314" spans="1:21" x14ac:dyDescent="0.2">
      <c r="A314" s="3"/>
      <c r="B314" s="2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28"/>
      <c r="T314" s="12"/>
      <c r="U314" s="12"/>
    </row>
    <row r="315" spans="1:21" x14ac:dyDescent="0.2">
      <c r="A315" s="3"/>
      <c r="B315" s="2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28"/>
      <c r="T315" s="12"/>
      <c r="U315" s="12"/>
    </row>
    <row r="316" spans="1:21" x14ac:dyDescent="0.2">
      <c r="A316" s="3"/>
      <c r="B316" s="2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28"/>
      <c r="T316" s="12"/>
      <c r="U316" s="12"/>
    </row>
    <row r="317" spans="1:21" x14ac:dyDescent="0.2">
      <c r="A317" s="3"/>
      <c r="B317" s="2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28"/>
      <c r="T317" s="12"/>
      <c r="U317" s="12"/>
    </row>
    <row r="318" spans="1:21" x14ac:dyDescent="0.2">
      <c r="A318" s="3"/>
      <c r="B318" s="2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28"/>
      <c r="T318" s="12"/>
      <c r="U318" s="12"/>
    </row>
    <row r="319" spans="1:21" x14ac:dyDescent="0.2">
      <c r="A319" s="3"/>
      <c r="B319" s="2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28"/>
      <c r="T319" s="12"/>
      <c r="U319" s="12"/>
    </row>
    <row r="320" spans="1:21" x14ac:dyDescent="0.2">
      <c r="A320" s="3"/>
      <c r="B320" s="2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28"/>
      <c r="T320" s="12"/>
      <c r="U320" s="12"/>
    </row>
    <row r="321" spans="1:21" x14ac:dyDescent="0.2">
      <c r="A321" s="3"/>
      <c r="B321" s="2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28"/>
      <c r="T321" s="12"/>
      <c r="U321" s="12"/>
    </row>
    <row r="322" spans="1:21" x14ac:dyDescent="0.2">
      <c r="A322" s="3"/>
      <c r="B322" s="2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28"/>
      <c r="T322" s="12"/>
      <c r="U322" s="12"/>
    </row>
    <row r="323" spans="1:21" x14ac:dyDescent="0.2">
      <c r="A323" s="3"/>
      <c r="B323" s="2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28"/>
      <c r="T323" s="12"/>
      <c r="U323" s="12"/>
    </row>
    <row r="324" spans="1:21" x14ac:dyDescent="0.2">
      <c r="A324" s="3"/>
      <c r="B324" s="2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28"/>
      <c r="T324" s="12"/>
      <c r="U324" s="12"/>
    </row>
    <row r="325" spans="1:21" x14ac:dyDescent="0.2">
      <c r="A325" s="3"/>
      <c r="B325" s="2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28"/>
      <c r="T325" s="12"/>
      <c r="U325" s="12"/>
    </row>
    <row r="326" spans="1:21" x14ac:dyDescent="0.2">
      <c r="A326" s="3"/>
      <c r="B326" s="2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28"/>
      <c r="T326" s="12"/>
      <c r="U326" s="12"/>
    </row>
    <row r="327" spans="1:21" x14ac:dyDescent="0.2">
      <c r="A327" s="3"/>
      <c r="B327" s="2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28"/>
      <c r="T327" s="12"/>
      <c r="U327" s="12"/>
    </row>
    <row r="328" spans="1:21" x14ac:dyDescent="0.2">
      <c r="A328" s="3"/>
      <c r="B328" s="2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28"/>
      <c r="T328" s="12"/>
      <c r="U328" s="12"/>
    </row>
    <row r="329" spans="1:21" x14ac:dyDescent="0.2">
      <c r="A329" s="3"/>
      <c r="B329" s="2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28"/>
      <c r="T329" s="12"/>
      <c r="U329" s="12"/>
    </row>
    <row r="330" spans="1:21" x14ac:dyDescent="0.2">
      <c r="A330" s="3"/>
      <c r="B330" s="2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28"/>
      <c r="T330" s="12"/>
      <c r="U330" s="12"/>
    </row>
    <row r="331" spans="1:21" x14ac:dyDescent="0.2">
      <c r="A331" s="3"/>
      <c r="B331" s="2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28"/>
      <c r="T331" s="12"/>
      <c r="U331" s="12"/>
    </row>
    <row r="332" spans="1:21" x14ac:dyDescent="0.2">
      <c r="A332" s="3"/>
      <c r="B332" s="2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28"/>
      <c r="T332" s="12"/>
      <c r="U332" s="12"/>
    </row>
    <row r="333" spans="1:21" x14ac:dyDescent="0.2">
      <c r="A333" s="3"/>
      <c r="B333" s="2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28"/>
      <c r="T333" s="12"/>
      <c r="U333" s="12"/>
    </row>
    <row r="334" spans="1:21" x14ac:dyDescent="0.2">
      <c r="A334" s="3"/>
      <c r="B334" s="2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28"/>
      <c r="T334" s="12"/>
      <c r="U334" s="12"/>
    </row>
    <row r="335" spans="1:21" x14ac:dyDescent="0.2">
      <c r="A335" s="3"/>
      <c r="B335" s="2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28"/>
      <c r="T335" s="12"/>
      <c r="U335" s="12"/>
    </row>
    <row r="336" spans="1:21" x14ac:dyDescent="0.2">
      <c r="A336" s="3"/>
      <c r="B336" s="2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28"/>
      <c r="T336" s="12"/>
      <c r="U336" s="12"/>
    </row>
    <row r="337" spans="1:21" x14ac:dyDescent="0.2">
      <c r="A337" s="3"/>
      <c r="B337" s="2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28"/>
      <c r="T337" s="12"/>
      <c r="U337" s="12"/>
    </row>
    <row r="338" spans="1:21" x14ac:dyDescent="0.2">
      <c r="A338" s="3"/>
      <c r="B338" s="2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28"/>
      <c r="T338" s="12"/>
      <c r="U338" s="12"/>
    </row>
    <row r="339" spans="1:21" x14ac:dyDescent="0.2">
      <c r="A339" s="3"/>
      <c r="B339" s="2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28"/>
      <c r="T339" s="12"/>
      <c r="U339" s="12"/>
    </row>
    <row r="340" spans="1:21" x14ac:dyDescent="0.2">
      <c r="A340" s="3"/>
      <c r="B340" s="2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28"/>
      <c r="T340" s="12"/>
      <c r="U340" s="12"/>
    </row>
    <row r="341" spans="1:21" x14ac:dyDescent="0.2">
      <c r="A341" s="3"/>
      <c r="B341" s="2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28"/>
      <c r="T341" s="12"/>
      <c r="U341" s="12"/>
    </row>
    <row r="342" spans="1:21" x14ac:dyDescent="0.2">
      <c r="A342" s="3"/>
      <c r="B342" s="2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28"/>
      <c r="T342" s="12"/>
      <c r="U342" s="12"/>
    </row>
    <row r="343" spans="1:21" x14ac:dyDescent="0.2">
      <c r="A343" s="3"/>
      <c r="B343" s="2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28"/>
      <c r="T343" s="12"/>
      <c r="U343" s="12"/>
    </row>
    <row r="344" spans="1:21" x14ac:dyDescent="0.2">
      <c r="A344" s="3"/>
      <c r="B344" s="2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28"/>
      <c r="T344" s="12"/>
      <c r="U344" s="12"/>
    </row>
    <row r="345" spans="1:21" x14ac:dyDescent="0.2">
      <c r="A345" s="3"/>
      <c r="B345" s="2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28"/>
      <c r="T345" s="12"/>
      <c r="U345" s="12"/>
    </row>
    <row r="346" spans="1:21" x14ac:dyDescent="0.2">
      <c r="A346" s="3"/>
      <c r="B346" s="2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28"/>
      <c r="T346" s="12"/>
      <c r="U346" s="12"/>
    </row>
    <row r="347" spans="1:21" x14ac:dyDescent="0.2">
      <c r="A347" s="3"/>
      <c r="B347" s="2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28"/>
      <c r="T347" s="12"/>
      <c r="U347" s="12"/>
    </row>
    <row r="348" spans="1:21" x14ac:dyDescent="0.2">
      <c r="A348" s="3"/>
      <c r="B348" s="2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28"/>
      <c r="T348" s="12"/>
      <c r="U348" s="12"/>
    </row>
    <row r="349" spans="1:21" x14ac:dyDescent="0.2">
      <c r="A349" s="3"/>
      <c r="B349" s="2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28"/>
      <c r="T349" s="12"/>
      <c r="U349" s="12"/>
    </row>
    <row r="350" spans="1:21" x14ac:dyDescent="0.2">
      <c r="A350" s="3"/>
      <c r="B350" s="2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28"/>
      <c r="T350" s="12"/>
      <c r="U350" s="12"/>
    </row>
    <row r="351" spans="1:21" x14ac:dyDescent="0.2">
      <c r="A351" s="3"/>
      <c r="B351" s="2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28"/>
      <c r="T351" s="12"/>
      <c r="U351" s="12"/>
    </row>
    <row r="352" spans="1:21" x14ac:dyDescent="0.2">
      <c r="A352" s="3"/>
      <c r="B352" s="2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28"/>
      <c r="T352" s="12"/>
      <c r="U352" s="12"/>
    </row>
    <row r="353" spans="1:21" x14ac:dyDescent="0.2">
      <c r="A353" s="3"/>
      <c r="B353" s="2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28"/>
      <c r="T353" s="12"/>
      <c r="U353" s="12"/>
    </row>
    <row r="354" spans="1:21" x14ac:dyDescent="0.2">
      <c r="A354" s="3"/>
      <c r="B354" s="2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28"/>
      <c r="T354" s="12"/>
      <c r="U354" s="12"/>
    </row>
    <row r="355" spans="1:21" x14ac:dyDescent="0.2">
      <c r="A355" s="3"/>
      <c r="B355" s="2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28"/>
      <c r="T355" s="12"/>
      <c r="U355" s="12"/>
    </row>
    <row r="356" spans="1:21" x14ac:dyDescent="0.2">
      <c r="A356" s="3"/>
      <c r="B356" s="2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28"/>
      <c r="T356" s="12"/>
      <c r="U356" s="12"/>
    </row>
    <row r="357" spans="1:21" x14ac:dyDescent="0.2">
      <c r="A357" s="3"/>
      <c r="B357" s="2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28"/>
      <c r="T357" s="12"/>
      <c r="U357" s="12"/>
    </row>
    <row r="358" spans="1:21" x14ac:dyDescent="0.2">
      <c r="A358" s="3"/>
      <c r="B358" s="2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28"/>
      <c r="T358" s="12"/>
      <c r="U358" s="12"/>
    </row>
    <row r="359" spans="1:21" x14ac:dyDescent="0.2">
      <c r="A359" s="3"/>
      <c r="B359" s="2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28"/>
      <c r="T359" s="12"/>
      <c r="U359" s="12"/>
    </row>
    <row r="360" spans="1:21" x14ac:dyDescent="0.2">
      <c r="A360" s="3"/>
      <c r="B360" s="2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28"/>
      <c r="T360" s="12"/>
      <c r="U360" s="12"/>
    </row>
    <row r="361" spans="1:21" x14ac:dyDescent="0.2">
      <c r="A361" s="3"/>
      <c r="B361" s="2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28"/>
      <c r="T361" s="12"/>
      <c r="U361" s="12"/>
    </row>
    <row r="362" spans="1:21" x14ac:dyDescent="0.2">
      <c r="A362" s="3"/>
      <c r="B362" s="2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28"/>
      <c r="T362" s="12"/>
      <c r="U362" s="12"/>
    </row>
    <row r="363" spans="1:21" x14ac:dyDescent="0.2">
      <c r="A363" s="3"/>
      <c r="B363" s="2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28"/>
      <c r="T363" s="12"/>
      <c r="U363" s="12"/>
    </row>
    <row r="364" spans="1:21" x14ac:dyDescent="0.2">
      <c r="A364" s="3"/>
      <c r="B364" s="2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28"/>
      <c r="T364" s="12"/>
      <c r="U364" s="12"/>
    </row>
    <row r="365" spans="1:21" x14ac:dyDescent="0.2">
      <c r="A365" s="3"/>
      <c r="B365" s="2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28"/>
      <c r="T365" s="12"/>
      <c r="U365" s="12"/>
    </row>
    <row r="366" spans="1:21" x14ac:dyDescent="0.2">
      <c r="A366" s="3"/>
      <c r="B366" s="2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28"/>
      <c r="T366" s="12"/>
      <c r="U366" s="12"/>
    </row>
    <row r="367" spans="1:21" x14ac:dyDescent="0.2">
      <c r="A367" s="3"/>
      <c r="B367" s="2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28"/>
      <c r="T367" s="12"/>
      <c r="U367" s="12"/>
    </row>
    <row r="368" spans="1:21" x14ac:dyDescent="0.2">
      <c r="A368" s="3"/>
      <c r="B368" s="2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28"/>
      <c r="T368" s="12"/>
      <c r="U368" s="12"/>
    </row>
    <row r="369" spans="1:21" x14ac:dyDescent="0.2">
      <c r="A369" s="3"/>
      <c r="B369" s="2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28"/>
      <c r="T369" s="12"/>
      <c r="U369" s="12"/>
    </row>
    <row r="370" spans="1:21" x14ac:dyDescent="0.2">
      <c r="A370" s="3"/>
      <c r="B370" s="2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28"/>
      <c r="T370" s="12"/>
      <c r="U370" s="12"/>
    </row>
    <row r="371" spans="1:21" x14ac:dyDescent="0.2">
      <c r="A371" s="3"/>
      <c r="B371" s="2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28"/>
      <c r="T371" s="12"/>
      <c r="U371" s="12"/>
    </row>
    <row r="372" spans="1:21" x14ac:dyDescent="0.2">
      <c r="A372" s="3"/>
      <c r="B372" s="2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28"/>
      <c r="T372" s="12"/>
      <c r="U372" s="12"/>
    </row>
    <row r="373" spans="1:21" x14ac:dyDescent="0.2">
      <c r="A373" s="3"/>
      <c r="B373" s="2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28"/>
      <c r="T373" s="12"/>
      <c r="U373" s="12"/>
    </row>
    <row r="374" spans="1:21" x14ac:dyDescent="0.2">
      <c r="A374" s="3"/>
      <c r="B374" s="2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28"/>
      <c r="T374" s="12"/>
      <c r="U374" s="12"/>
    </row>
    <row r="375" spans="1:21" x14ac:dyDescent="0.2">
      <c r="A375" s="3"/>
      <c r="B375" s="2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28"/>
      <c r="T375" s="12"/>
      <c r="U375" s="12"/>
    </row>
    <row r="376" spans="1:21" x14ac:dyDescent="0.2">
      <c r="A376" s="3"/>
      <c r="B376" s="2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28"/>
      <c r="T376" s="12"/>
      <c r="U376" s="12"/>
    </row>
    <row r="377" spans="1:21" x14ac:dyDescent="0.2">
      <c r="A377" s="3"/>
      <c r="B377" s="2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28"/>
      <c r="T377" s="12"/>
      <c r="U377" s="12"/>
    </row>
    <row r="378" spans="1:21" x14ac:dyDescent="0.2">
      <c r="A378" s="3"/>
      <c r="B378" s="2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28"/>
      <c r="T378" s="12"/>
      <c r="U378" s="12"/>
    </row>
    <row r="379" spans="1:21" x14ac:dyDescent="0.2">
      <c r="A379" s="3"/>
      <c r="B379" s="2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28"/>
      <c r="T379" s="12"/>
      <c r="U379" s="12"/>
    </row>
    <row r="380" spans="1:21" x14ac:dyDescent="0.2">
      <c r="A380" s="3"/>
      <c r="B380" s="2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28"/>
      <c r="T380" s="12"/>
      <c r="U380" s="12"/>
    </row>
    <row r="381" spans="1:21" x14ac:dyDescent="0.2">
      <c r="A381" s="3"/>
      <c r="B381" s="2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28"/>
      <c r="T381" s="12"/>
      <c r="U381" s="12"/>
    </row>
    <row r="382" spans="1:21" x14ac:dyDescent="0.2">
      <c r="A382" s="3"/>
      <c r="B382" s="2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28"/>
      <c r="T382" s="12"/>
      <c r="U382" s="12"/>
    </row>
    <row r="383" spans="1:21" x14ac:dyDescent="0.2">
      <c r="A383" s="3"/>
      <c r="B383" s="2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28"/>
      <c r="T383" s="12"/>
      <c r="U383" s="12"/>
    </row>
    <row r="384" spans="1:21" x14ac:dyDescent="0.2">
      <c r="A384" s="3"/>
      <c r="B384" s="2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28"/>
      <c r="T384" s="12"/>
      <c r="U384" s="12"/>
    </row>
    <row r="385" spans="1:21" x14ac:dyDescent="0.2">
      <c r="A385" s="3"/>
      <c r="B385" s="2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28"/>
      <c r="T385" s="12"/>
      <c r="U385" s="12"/>
    </row>
    <row r="386" spans="1:21" x14ac:dyDescent="0.2">
      <c r="A386" s="3"/>
      <c r="B386" s="2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28"/>
      <c r="T386" s="12"/>
      <c r="U386" s="12"/>
    </row>
    <row r="387" spans="1:21" x14ac:dyDescent="0.2">
      <c r="A387" s="3"/>
      <c r="B387" s="2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28"/>
      <c r="T387" s="12"/>
      <c r="U387" s="12"/>
    </row>
    <row r="388" spans="1:21" x14ac:dyDescent="0.2">
      <c r="A388" s="3"/>
      <c r="B388" s="2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28"/>
      <c r="T388" s="12"/>
      <c r="U388" s="12"/>
    </row>
    <row r="389" spans="1:21" x14ac:dyDescent="0.2">
      <c r="A389" s="3"/>
      <c r="B389" s="2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28"/>
      <c r="T389" s="12"/>
      <c r="U389" s="12"/>
    </row>
    <row r="390" spans="1:21" x14ac:dyDescent="0.2">
      <c r="A390" s="3"/>
      <c r="B390" s="2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28"/>
      <c r="T390" s="12"/>
      <c r="U390" s="12"/>
    </row>
    <row r="391" spans="1:21" x14ac:dyDescent="0.2">
      <c r="A391" s="3"/>
      <c r="B391" s="2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28"/>
      <c r="T391" s="12"/>
      <c r="U391" s="12"/>
    </row>
    <row r="392" spans="1:21" x14ac:dyDescent="0.2">
      <c r="A392" s="3"/>
      <c r="B392" s="2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28"/>
      <c r="T392" s="12"/>
      <c r="U392" s="12"/>
    </row>
    <row r="393" spans="1:21" x14ac:dyDescent="0.2">
      <c r="A393" s="3"/>
      <c r="B393" s="2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28"/>
      <c r="T393" s="12"/>
      <c r="U393" s="12"/>
    </row>
    <row r="394" spans="1:21" x14ac:dyDescent="0.2">
      <c r="A394" s="3"/>
      <c r="B394" s="2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28"/>
      <c r="T394" s="12"/>
      <c r="U394" s="12"/>
    </row>
    <row r="395" spans="1:21" x14ac:dyDescent="0.2">
      <c r="A395" s="3"/>
      <c r="B395" s="2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28"/>
      <c r="T395" s="12"/>
      <c r="U395" s="12"/>
    </row>
    <row r="396" spans="1:21" x14ac:dyDescent="0.2">
      <c r="A396" s="3"/>
      <c r="B396" s="2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28"/>
      <c r="T396" s="12"/>
      <c r="U396" s="12"/>
    </row>
    <row r="397" spans="1:21" x14ac:dyDescent="0.2">
      <c r="A397" s="3"/>
      <c r="B397" s="2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28"/>
      <c r="T397" s="12"/>
      <c r="U397" s="12"/>
    </row>
    <row r="398" spans="1:21" x14ac:dyDescent="0.2">
      <c r="A398" s="3"/>
      <c r="B398" s="2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28"/>
      <c r="T398" s="12"/>
      <c r="U398" s="12"/>
    </row>
    <row r="399" spans="1:21" x14ac:dyDescent="0.2">
      <c r="A399" s="3"/>
      <c r="B399" s="2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28"/>
      <c r="T399" s="12"/>
      <c r="U399" s="12"/>
    </row>
    <row r="400" spans="1:21" x14ac:dyDescent="0.2">
      <c r="A400" s="3"/>
      <c r="B400" s="2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28"/>
      <c r="T400" s="12"/>
      <c r="U400" s="12"/>
    </row>
    <row r="401" spans="1:21" x14ac:dyDescent="0.2">
      <c r="A401" s="3"/>
      <c r="B401" s="2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28"/>
      <c r="T401" s="12"/>
      <c r="U401" s="12"/>
    </row>
    <row r="402" spans="1:21" x14ac:dyDescent="0.2">
      <c r="A402" s="3"/>
      <c r="B402" s="2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28"/>
      <c r="T402" s="12"/>
      <c r="U402" s="12"/>
    </row>
    <row r="403" spans="1:21" x14ac:dyDescent="0.2">
      <c r="A403" s="3"/>
      <c r="B403" s="2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28"/>
      <c r="T403" s="12"/>
      <c r="U403" s="12"/>
    </row>
    <row r="404" spans="1:21" x14ac:dyDescent="0.2">
      <c r="A404" s="3"/>
      <c r="B404" s="2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28"/>
      <c r="T404" s="12"/>
      <c r="U404" s="12"/>
    </row>
    <row r="405" spans="1:21" x14ac:dyDescent="0.2">
      <c r="A405" s="3"/>
      <c r="B405" s="2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28"/>
      <c r="T405" s="12"/>
      <c r="U405" s="12"/>
    </row>
    <row r="406" spans="1:21" x14ac:dyDescent="0.2">
      <c r="A406" s="3"/>
      <c r="B406" s="2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28"/>
      <c r="T406" s="12"/>
      <c r="U406" s="12"/>
    </row>
    <row r="407" spans="1:21" x14ac:dyDescent="0.2">
      <c r="A407" s="3"/>
      <c r="B407" s="2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28"/>
      <c r="T407" s="12"/>
      <c r="U407" s="12"/>
    </row>
    <row r="408" spans="1:21" x14ac:dyDescent="0.2">
      <c r="A408" s="3"/>
      <c r="B408" s="2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28"/>
      <c r="T408" s="12"/>
      <c r="U408" s="12"/>
    </row>
    <row r="409" spans="1:21" x14ac:dyDescent="0.2">
      <c r="A409" s="3"/>
      <c r="B409" s="2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28"/>
      <c r="T409" s="12"/>
      <c r="U409" s="12"/>
    </row>
    <row r="410" spans="1:21" x14ac:dyDescent="0.2">
      <c r="A410" s="3"/>
      <c r="B410" s="2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28"/>
      <c r="T410" s="12"/>
      <c r="U410" s="12"/>
    </row>
    <row r="411" spans="1:21" x14ac:dyDescent="0.2">
      <c r="A411" s="3"/>
      <c r="B411" s="2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28"/>
      <c r="T411" s="12"/>
      <c r="U411" s="12"/>
    </row>
    <row r="412" spans="1:21" x14ac:dyDescent="0.2">
      <c r="A412" s="3"/>
      <c r="B412" s="2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28"/>
      <c r="T412" s="12"/>
      <c r="U412" s="12"/>
    </row>
    <row r="413" spans="1:21" x14ac:dyDescent="0.2">
      <c r="A413" s="3"/>
      <c r="B413" s="2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28"/>
      <c r="T413" s="12"/>
      <c r="U413" s="12"/>
    </row>
    <row r="414" spans="1:21" x14ac:dyDescent="0.2">
      <c r="A414" s="3"/>
      <c r="B414" s="2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28"/>
      <c r="T414" s="12"/>
      <c r="U414" s="12"/>
    </row>
    <row r="415" spans="1:21" x14ac:dyDescent="0.2">
      <c r="A415" s="3"/>
      <c r="B415" s="2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28"/>
      <c r="T415" s="12"/>
      <c r="U415" s="12"/>
    </row>
    <row r="416" spans="1:21" x14ac:dyDescent="0.2">
      <c r="A416" s="3"/>
      <c r="B416" s="2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28"/>
      <c r="T416" s="12"/>
      <c r="U416" s="12"/>
    </row>
    <row r="417" spans="1:21" x14ac:dyDescent="0.2">
      <c r="A417" s="3"/>
      <c r="B417" s="2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28"/>
      <c r="T417" s="12"/>
      <c r="U417" s="12"/>
    </row>
    <row r="418" spans="1:21" x14ac:dyDescent="0.2">
      <c r="A418" s="3"/>
      <c r="B418" s="2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28"/>
      <c r="T418" s="12"/>
      <c r="U418" s="12"/>
    </row>
    <row r="419" spans="1:21" x14ac:dyDescent="0.2">
      <c r="A419" s="3"/>
      <c r="B419" s="2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28"/>
      <c r="T419" s="12"/>
      <c r="U419" s="12"/>
    </row>
    <row r="420" spans="1:21" x14ac:dyDescent="0.2">
      <c r="A420" s="3"/>
      <c r="B420" s="2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28"/>
      <c r="T420" s="12"/>
      <c r="U420" s="12"/>
    </row>
    <row r="421" spans="1:21" x14ac:dyDescent="0.2">
      <c r="A421" s="3"/>
      <c r="B421" s="2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28"/>
      <c r="T421" s="12"/>
      <c r="U421" s="12"/>
    </row>
    <row r="422" spans="1:21" x14ac:dyDescent="0.2">
      <c r="A422" s="3"/>
      <c r="B422" s="2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28"/>
      <c r="T422" s="12"/>
      <c r="U422" s="12"/>
    </row>
    <row r="423" spans="1:21" x14ac:dyDescent="0.2">
      <c r="A423" s="3"/>
      <c r="B423" s="2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28"/>
      <c r="T423" s="12"/>
      <c r="U423" s="12"/>
    </row>
    <row r="424" spans="1:21" x14ac:dyDescent="0.2">
      <c r="A424" s="3"/>
      <c r="B424" s="2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28"/>
      <c r="T424" s="12"/>
      <c r="U424" s="12"/>
    </row>
    <row r="425" spans="1:21" x14ac:dyDescent="0.2">
      <c r="A425" s="3"/>
      <c r="B425" s="2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28"/>
      <c r="T425" s="12"/>
      <c r="U425" s="12"/>
    </row>
    <row r="426" spans="1:21" x14ac:dyDescent="0.2">
      <c r="A426" s="3"/>
      <c r="B426" s="2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28"/>
      <c r="T426" s="12"/>
      <c r="U426" s="12"/>
    </row>
    <row r="427" spans="1:21" x14ac:dyDescent="0.2">
      <c r="A427" s="3"/>
      <c r="B427" s="2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28"/>
      <c r="T427" s="12"/>
      <c r="U427" s="12"/>
    </row>
    <row r="428" spans="1:21" x14ac:dyDescent="0.2">
      <c r="A428" s="3"/>
      <c r="B428" s="2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28"/>
      <c r="T428" s="12"/>
      <c r="U428" s="12"/>
    </row>
    <row r="429" spans="1:21" x14ac:dyDescent="0.2">
      <c r="A429" s="3"/>
      <c r="B429" s="2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28"/>
      <c r="T429" s="12"/>
      <c r="U429" s="12"/>
    </row>
    <row r="430" spans="1:21" x14ac:dyDescent="0.2">
      <c r="A430" s="3"/>
      <c r="B430" s="2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28"/>
      <c r="T430" s="12"/>
      <c r="U430" s="12"/>
    </row>
    <row r="431" spans="1:21" x14ac:dyDescent="0.2">
      <c r="A431" s="3"/>
      <c r="B431" s="2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28"/>
      <c r="T431" s="12"/>
      <c r="U431" s="12"/>
    </row>
    <row r="432" spans="1:21" x14ac:dyDescent="0.2">
      <c r="A432" s="3"/>
      <c r="B432" s="2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28"/>
      <c r="T432" s="12"/>
      <c r="U432" s="12"/>
    </row>
    <row r="433" spans="1:21" x14ac:dyDescent="0.2">
      <c r="A433" s="3"/>
      <c r="B433" s="2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28"/>
      <c r="T433" s="12"/>
      <c r="U433" s="12"/>
    </row>
    <row r="434" spans="1:21" x14ac:dyDescent="0.2">
      <c r="A434" s="3"/>
      <c r="B434" s="2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28"/>
      <c r="T434" s="12"/>
      <c r="U434" s="12"/>
    </row>
    <row r="435" spans="1:21" x14ac:dyDescent="0.2">
      <c r="A435" s="3"/>
      <c r="B435" s="2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28"/>
      <c r="T435" s="12"/>
      <c r="U435" s="12"/>
    </row>
    <row r="436" spans="1:21" x14ac:dyDescent="0.2">
      <c r="A436" s="3"/>
      <c r="B436" s="2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28"/>
      <c r="T436" s="12"/>
      <c r="U436" s="12"/>
    </row>
    <row r="437" spans="1:21" x14ac:dyDescent="0.2">
      <c r="A437" s="3"/>
      <c r="B437" s="2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28"/>
      <c r="T437" s="12"/>
      <c r="U437" s="12"/>
    </row>
    <row r="438" spans="1:21" x14ac:dyDescent="0.2">
      <c r="A438" s="3"/>
      <c r="B438" s="2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28"/>
      <c r="T438" s="12"/>
      <c r="U438" s="12"/>
    </row>
    <row r="439" spans="1:21" x14ac:dyDescent="0.2">
      <c r="A439" s="3"/>
      <c r="B439" s="2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28"/>
      <c r="T439" s="12"/>
      <c r="U439" s="12"/>
    </row>
    <row r="440" spans="1:21" x14ac:dyDescent="0.2">
      <c r="A440" s="3"/>
      <c r="B440" s="2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28"/>
      <c r="T440" s="12"/>
      <c r="U440" s="12"/>
    </row>
    <row r="441" spans="1:21" x14ac:dyDescent="0.2">
      <c r="A441" s="3"/>
      <c r="B441" s="2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28"/>
      <c r="T441" s="12"/>
      <c r="U441" s="12"/>
    </row>
    <row r="442" spans="1:21" x14ac:dyDescent="0.2">
      <c r="A442" s="3"/>
      <c r="B442" s="2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28"/>
      <c r="T442" s="12"/>
      <c r="U442" s="12"/>
    </row>
    <row r="443" spans="1:21" x14ac:dyDescent="0.2">
      <c r="A443" s="3"/>
      <c r="B443" s="2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28"/>
      <c r="T443" s="12"/>
      <c r="U443" s="12"/>
    </row>
    <row r="444" spans="1:21" x14ac:dyDescent="0.2">
      <c r="A444" s="3"/>
      <c r="B444" s="2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28"/>
      <c r="T444" s="12"/>
      <c r="U444" s="12"/>
    </row>
    <row r="445" spans="1:21" x14ac:dyDescent="0.2">
      <c r="A445" s="3"/>
      <c r="B445" s="2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28"/>
      <c r="T445" s="12"/>
      <c r="U445" s="12"/>
    </row>
    <row r="446" spans="1:21" x14ac:dyDescent="0.2">
      <c r="A446" s="3"/>
      <c r="B446" s="2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28"/>
      <c r="T446" s="12"/>
      <c r="U446" s="12"/>
    </row>
    <row r="447" spans="1:21" x14ac:dyDescent="0.2">
      <c r="A447" s="3"/>
      <c r="B447" s="2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28"/>
      <c r="T447" s="12"/>
      <c r="U447" s="12"/>
    </row>
    <row r="448" spans="1:21" x14ac:dyDescent="0.2">
      <c r="A448" s="3"/>
      <c r="B448" s="2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28"/>
      <c r="T448" s="12"/>
      <c r="U448" s="12"/>
    </row>
    <row r="449" spans="3:21" x14ac:dyDescent="0.2"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29"/>
      <c r="T449" s="12"/>
      <c r="U449" s="12"/>
    </row>
    <row r="450" spans="3:21" x14ac:dyDescent="0.2"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29"/>
      <c r="T450" s="12"/>
      <c r="U450" s="12"/>
    </row>
    <row r="451" spans="3:21" x14ac:dyDescent="0.2"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29"/>
      <c r="T451" s="12"/>
      <c r="U451" s="12"/>
    </row>
    <row r="452" spans="3:21" x14ac:dyDescent="0.2"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29"/>
      <c r="T452" s="12"/>
      <c r="U452" s="12"/>
    </row>
    <row r="453" spans="3:21" x14ac:dyDescent="0.2"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29"/>
      <c r="T453" s="12"/>
      <c r="U453" s="12"/>
    </row>
    <row r="454" spans="3:21" x14ac:dyDescent="0.2"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29"/>
      <c r="T454" s="12"/>
      <c r="U454" s="12"/>
    </row>
    <row r="455" spans="3:21" x14ac:dyDescent="0.2"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29"/>
      <c r="T455" s="12"/>
      <c r="U455" s="12"/>
    </row>
    <row r="456" spans="3:21" x14ac:dyDescent="0.2"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29"/>
      <c r="T456" s="12"/>
      <c r="U456" s="12"/>
    </row>
    <row r="457" spans="3:21" x14ac:dyDescent="0.2"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29"/>
      <c r="T457" s="12"/>
      <c r="U457" s="12"/>
    </row>
    <row r="458" spans="3:21" x14ac:dyDescent="0.2"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29"/>
      <c r="T458" s="12"/>
      <c r="U458" s="12"/>
    </row>
    <row r="459" spans="3:21" x14ac:dyDescent="0.2"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29"/>
      <c r="T459" s="12"/>
      <c r="U459" s="12"/>
    </row>
    <row r="460" spans="3:21" x14ac:dyDescent="0.2"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29"/>
      <c r="T460" s="12"/>
      <c r="U460" s="12"/>
    </row>
    <row r="461" spans="3:21" x14ac:dyDescent="0.2"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29"/>
      <c r="T461" s="12"/>
      <c r="U461" s="12"/>
    </row>
    <row r="462" spans="3:21" x14ac:dyDescent="0.2"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29"/>
      <c r="T462" s="12"/>
      <c r="U462" s="12"/>
    </row>
    <row r="463" spans="3:21" x14ac:dyDescent="0.2"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29"/>
      <c r="T463" s="12"/>
      <c r="U463" s="12"/>
    </row>
    <row r="464" spans="3:21" x14ac:dyDescent="0.2"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29"/>
      <c r="T464" s="12"/>
      <c r="U464" s="12"/>
    </row>
    <row r="465" spans="3:21" x14ac:dyDescent="0.2"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29"/>
      <c r="T465" s="12"/>
      <c r="U465" s="12"/>
    </row>
    <row r="466" spans="3:21" x14ac:dyDescent="0.2"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29"/>
      <c r="T466" s="12"/>
      <c r="U466" s="12"/>
    </row>
    <row r="467" spans="3:21" x14ac:dyDescent="0.2"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29"/>
      <c r="T467" s="12"/>
      <c r="U467" s="12"/>
    </row>
    <row r="468" spans="3:21" x14ac:dyDescent="0.2"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29"/>
      <c r="T468" s="12"/>
      <c r="U468" s="12"/>
    </row>
    <row r="469" spans="3:21" x14ac:dyDescent="0.2"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29"/>
      <c r="T469" s="12"/>
      <c r="U469" s="12"/>
    </row>
    <row r="470" spans="3:21" x14ac:dyDescent="0.2"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29"/>
      <c r="T470" s="12"/>
      <c r="U470" s="12"/>
    </row>
    <row r="471" spans="3:21" x14ac:dyDescent="0.2"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29"/>
      <c r="T471" s="12"/>
      <c r="U471" s="12"/>
    </row>
    <row r="472" spans="3:21" x14ac:dyDescent="0.2"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29"/>
      <c r="T472" s="12"/>
      <c r="U472" s="12"/>
    </row>
    <row r="473" spans="3:21" x14ac:dyDescent="0.2"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29"/>
      <c r="T473" s="12"/>
      <c r="U473" s="12"/>
    </row>
    <row r="474" spans="3:21" x14ac:dyDescent="0.2"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29"/>
      <c r="T474" s="12"/>
      <c r="U474" s="12"/>
    </row>
    <row r="475" spans="3:21" x14ac:dyDescent="0.2"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29"/>
      <c r="T475" s="12"/>
      <c r="U475" s="12"/>
    </row>
    <row r="476" spans="3:21" x14ac:dyDescent="0.2"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29"/>
      <c r="T476" s="12"/>
      <c r="U476" s="12"/>
    </row>
    <row r="477" spans="3:21" x14ac:dyDescent="0.2"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29"/>
      <c r="T477" s="12"/>
      <c r="U477" s="12"/>
    </row>
    <row r="478" spans="3:21" x14ac:dyDescent="0.2"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29"/>
      <c r="T478" s="12"/>
      <c r="U478" s="12"/>
    </row>
    <row r="479" spans="3:21" x14ac:dyDescent="0.2"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29"/>
      <c r="T479" s="12"/>
      <c r="U479" s="12"/>
    </row>
    <row r="480" spans="3:21" x14ac:dyDescent="0.2"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29"/>
      <c r="T480" s="12"/>
      <c r="U480" s="12"/>
    </row>
    <row r="481" spans="3:21" x14ac:dyDescent="0.2"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29"/>
      <c r="T481" s="12"/>
      <c r="U481" s="12"/>
    </row>
    <row r="482" spans="3:21" x14ac:dyDescent="0.2"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29"/>
      <c r="T482" s="12"/>
      <c r="U482" s="12"/>
    </row>
    <row r="483" spans="3:21" x14ac:dyDescent="0.2"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29"/>
      <c r="T483" s="12"/>
      <c r="U483" s="12"/>
    </row>
    <row r="484" spans="3:21" x14ac:dyDescent="0.2"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29"/>
      <c r="T484" s="12"/>
      <c r="U484" s="12"/>
    </row>
    <row r="485" spans="3:21" x14ac:dyDescent="0.2"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29"/>
      <c r="T485" s="12"/>
      <c r="U485" s="12"/>
    </row>
    <row r="486" spans="3:21" x14ac:dyDescent="0.2"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29"/>
      <c r="T486" s="12"/>
      <c r="U486" s="12"/>
    </row>
    <row r="487" spans="3:21" x14ac:dyDescent="0.2"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29"/>
      <c r="T487" s="12"/>
      <c r="U487" s="12"/>
    </row>
    <row r="488" spans="3:21" x14ac:dyDescent="0.2"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29"/>
      <c r="T488" s="12"/>
      <c r="U488" s="12"/>
    </row>
    <row r="489" spans="3:21" x14ac:dyDescent="0.2"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29"/>
      <c r="T489" s="12"/>
      <c r="U489" s="12"/>
    </row>
  </sheetData>
  <mergeCells count="1">
    <mergeCell ref="B13:F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7008EEF96A44DB52958CBB395400F" ma:contentTypeVersion="8" ma:contentTypeDescription="Create a new document." ma:contentTypeScope="" ma:versionID="7933d4cca0185236bfed3b906935d044">
  <xsd:schema xmlns:xsd="http://www.w3.org/2001/XMLSchema" xmlns:xs="http://www.w3.org/2001/XMLSchema" xmlns:p="http://schemas.microsoft.com/office/2006/metadata/properties" xmlns:ns3="c99902af-42d4-4933-a9db-014966f147af" targetNamespace="http://schemas.microsoft.com/office/2006/metadata/properties" ma:root="true" ma:fieldsID="7f0a883a3823a003059becd9cd120b8f" ns3:_="">
    <xsd:import namespace="c99902af-42d4-4933-a9db-014966f147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902af-42d4-4933-a9db-014966f14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CC4941-DB28-4B02-AFE7-E8E81E1FFD0E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c99902af-42d4-4933-a9db-014966f147a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A75BDD-E179-495A-BF04-CFC1687A9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F6A1A-5485-41D9-9294-AE90E590F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902af-42d4-4933-a9db-014966f14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Completion Guide</vt:lpstr>
      <vt:lpstr>Capex Costs</vt:lpstr>
      <vt:lpstr>Profit&amp;Loss</vt:lpstr>
      <vt:lpstr>Cash Flow</vt:lpstr>
      <vt:lpstr>Key Analysis</vt:lpstr>
      <vt:lpstr>1. Capex</vt:lpstr>
      <vt:lpstr>2. Org &amp; Network Setup</vt:lpstr>
      <vt:lpstr>3. Voucher Users</vt:lpstr>
      <vt:lpstr>4. Monthly Subscriber</vt:lpstr>
      <vt:lpstr>5. Salaries</vt:lpstr>
      <vt:lpstr>6. Expenses</vt:lpstr>
      <vt:lpstr>7. Bandwidth</vt:lpstr>
      <vt:lpstr>8. Cash Requirement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Gray</dc:creator>
  <cp:lastModifiedBy>Michuki Mwangi</cp:lastModifiedBy>
  <dcterms:created xsi:type="dcterms:W3CDTF">2019-06-27T07:27:22Z</dcterms:created>
  <dcterms:modified xsi:type="dcterms:W3CDTF">2021-11-09T15:10:41Z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0x01010063D7008EEF96A44DB52958CBB395400F</vt:lpwstr>
  </property>
</Properties>
</file>